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32760" windowWidth="20610" windowHeight="11640" tabRatio="690" activeTab="0"/>
  </bookViews>
  <sheets>
    <sheet name="測定結果" sheetId="1" r:id="rId1"/>
    <sheet name="個人票" sheetId="2" r:id="rId2"/>
    <sheet name="人数表" sheetId="3" r:id="rId3"/>
    <sheet name="設定" sheetId="4" r:id="rId4"/>
    <sheet name="立得点表" sheetId="5" r:id="rId5"/>
    <sheet name="上得点表" sheetId="6" r:id="rId6"/>
    <sheet name="腕得点表" sheetId="7" r:id="rId7"/>
    <sheet name="往得点表" sheetId="8" r:id="rId8"/>
    <sheet name="五得点表" sheetId="9" r:id="rId9"/>
  </sheets>
  <definedNames>
    <definedName name="_xlnm.Print_Area" localSheetId="1">'個人票'!$A$1:$G$42</definedName>
    <definedName name="_xlnm.Print_Area" localSheetId="0">'測定結果'!$A$4:$U$103</definedName>
    <definedName name="_xlnm.Print_Titles" localSheetId="0">'測定結果'!$1:$3</definedName>
    <definedName name="記録表">'測定結果'!$A$4:$U$103</definedName>
    <definedName name="壮年">'設定'!$M$46</definedName>
    <definedName name="年齢変換表">'設定'!$I$20:$J$43</definedName>
    <definedName name="判定表_４種目">'設定'!$A$11:$G$17</definedName>
    <definedName name="判定表_５種目">'設定'!$A$2:$G$8</definedName>
    <definedName name="幼少年">'設定'!$L$46</definedName>
  </definedNames>
  <calcPr fullCalcOnLoad="1"/>
</workbook>
</file>

<file path=xl/sharedStrings.xml><?xml version="1.0" encoding="utf-8"?>
<sst xmlns="http://schemas.openxmlformats.org/spreadsheetml/2006/main" count="213" uniqueCount="96">
  <si>
    <t>名　前</t>
  </si>
  <si>
    <t>性別</t>
  </si>
  <si>
    <t>年齢</t>
  </si>
  <si>
    <t>合計点</t>
  </si>
  <si>
    <t>最低点</t>
  </si>
  <si>
    <t>最高点</t>
  </si>
  <si>
    <t>級別人数</t>
  </si>
  <si>
    <t>人数</t>
  </si>
  <si>
    <t>１級</t>
  </si>
  <si>
    <t>２級</t>
  </si>
  <si>
    <t>３級</t>
  </si>
  <si>
    <t>４級</t>
  </si>
  <si>
    <t>５級</t>
  </si>
  <si>
    <t>級外</t>
  </si>
  <si>
    <t>受験者数</t>
  </si>
  <si>
    <t>５種目</t>
  </si>
  <si>
    <t>上体起こし</t>
  </si>
  <si>
    <t>腕立伏せ</t>
  </si>
  <si>
    <t>時間往復走</t>
  </si>
  <si>
    <t>５分間走</t>
  </si>
  <si>
    <t>測定値</t>
  </si>
  <si>
    <t>測定日</t>
  </si>
  <si>
    <t>身長</t>
  </si>
  <si>
    <t>体重</t>
  </si>
  <si>
    <t>得点</t>
  </si>
  <si>
    <t>種目数</t>
  </si>
  <si>
    <t>総合評価</t>
  </si>
  <si>
    <t>個人測定結果表</t>
  </si>
  <si>
    <t>立幅跳び</t>
  </si>
  <si>
    <t>入力番号</t>
  </si>
  <si>
    <t>級外</t>
  </si>
  <si>
    <t>男子</t>
  </si>
  <si>
    <t>女子</t>
  </si>
  <si>
    <t>性別</t>
  </si>
  <si>
    <t>上体
起こし</t>
  </si>
  <si>
    <t>腕立
伏せ</t>
  </si>
  <si>
    <t>時間
往復走</t>
  </si>
  <si>
    <t>５分
間走</t>
  </si>
  <si>
    <t>種目数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</si>
  <si>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</si>
  <si>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</si>
  <si>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</si>
  <si>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</si>
  <si>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</si>
  <si>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</si>
  <si>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</si>
  <si>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</si>
  <si>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</si>
  <si>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</si>
  <si>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</si>
  <si>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</si>
  <si>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</si>
  <si>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</si>
  <si>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</si>
  <si>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</si>
  <si>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</si>
  <si>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</si>
  <si>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</si>
  <si>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</si>
  <si>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</si>
  <si>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</si>
  <si>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</si>
  <si>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</si>
  <si>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年齢変換表</t>
  </si>
  <si>
    <t>幼少年</t>
  </si>
  <si>
    <t>壮年</t>
  </si>
  <si>
    <t>４種目</t>
  </si>
  <si>
    <t>名　前</t>
  </si>
  <si>
    <t>立幅
とび</t>
  </si>
  <si>
    <t>立幅
とび</t>
  </si>
  <si>
    <t>No.</t>
  </si>
  <si>
    <t>参照先変換表</t>
  </si>
  <si>
    <t>立幅男子</t>
  </si>
  <si>
    <t>立幅女子</t>
  </si>
  <si>
    <t>上体起男子</t>
  </si>
  <si>
    <t>上体起女子</t>
  </si>
  <si>
    <t>腕屈伸男子</t>
  </si>
  <si>
    <t>腕屈伸女子</t>
  </si>
  <si>
    <t>往復走男子</t>
  </si>
  <si>
    <t>往復走女子</t>
  </si>
  <si>
    <t>五分間女子</t>
  </si>
  <si>
    <t>五分間男子</t>
  </si>
  <si>
    <t>幼年判定</t>
  </si>
  <si>
    <t>列</t>
  </si>
  <si>
    <t>月</t>
  </si>
  <si>
    <t>日</t>
  </si>
  <si>
    <t>測定結果</t>
  </si>
  <si>
    <t>年</t>
  </si>
  <si>
    <t>測定日：</t>
  </si>
  <si>
    <t>総合
評価</t>
  </si>
  <si>
    <t>総合
評価</t>
  </si>
  <si>
    <t>-----</t>
  </si>
  <si>
    <t>男</t>
  </si>
  <si>
    <t>女</t>
  </si>
  <si>
    <t>坂本竜馬（例）</t>
  </si>
  <si>
    <t>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</si>
</sst>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ＭＳ ゴシック"/>
      <family val="3"/>
    </font>
    <font>
      <sz val="12"/>
      <color indexed="8"/>
      <name val="ＭＳ Ｐゴシック"/>
      <family val="3"/>
    </font>
    <font>
      <sz val="6"/>
      <name val="Osaka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.5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13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13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eiryo UI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45" xfId="0" applyFont="1" applyBorder="1" applyAlignment="1" applyProtection="1">
      <alignment horizontal="distributed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distributed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distributed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distributed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distributed" vertical="center"/>
      <protection locked="0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7" fillId="0" borderId="35" xfId="0" applyFont="1" applyBorder="1" applyAlignment="1" applyProtection="1">
      <alignment horizontal="distributed" vertical="center"/>
      <protection locked="0"/>
    </xf>
    <xf numFmtId="0" fontId="7" fillId="0" borderId="47" xfId="0" applyFont="1" applyBorder="1" applyAlignment="1" applyProtection="1">
      <alignment horizontal="distributed" vertical="center"/>
      <protection locked="0"/>
    </xf>
    <xf numFmtId="0" fontId="7" fillId="0" borderId="41" xfId="0" applyFont="1" applyBorder="1" applyAlignment="1" applyProtection="1">
      <alignment horizontal="distributed"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7" fillId="0" borderId="55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7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distributed" vertical="center"/>
    </xf>
    <xf numFmtId="0" fontId="5" fillId="0" borderId="79" xfId="0" applyFont="1" applyBorder="1" applyAlignment="1">
      <alignment horizontal="distributed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75"/>
          <c:y val="0.187"/>
          <c:w val="0.3935"/>
          <c:h val="0.7565"/>
        </c:manualLayout>
      </c:layout>
      <c:radarChart>
        <c:radarStyle val="marker"/>
        <c:varyColors val="0"/>
        <c:ser>
          <c:idx val="1"/>
          <c:order val="0"/>
          <c:tx>
            <c:strRef>
              <c:f>'個人票'!$A$12</c:f>
              <c:strCache>
                <c:ptCount val="1"/>
                <c:pt idx="0">
                  <c:v>得点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'個人票'!$B$10:$F$10</c:f>
              <c:strCache/>
            </c:strRef>
          </c:cat>
          <c:val>
            <c:numRef>
              <c:f>'個人票'!$B$12:$F$12</c:f>
              <c:numCache/>
            </c:numRef>
          </c:val>
        </c:ser>
        <c:axId val="31144446"/>
        <c:axId val="11864559"/>
      </c:radarChart>
      <c:catAx>
        <c:axId val="311444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64559"/>
        <c:crosses val="autoZero"/>
        <c:auto val="0"/>
        <c:lblOffset val="100"/>
        <c:tickLblSkip val="1"/>
        <c:noMultiLvlLbl val="0"/>
      </c:catAx>
      <c:valAx>
        <c:axId val="11864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44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9525</xdr:colOff>
      <xdr:row>35</xdr:row>
      <xdr:rowOff>133350</xdr:rowOff>
    </xdr:to>
    <xdr:graphicFrame>
      <xdr:nvGraphicFramePr>
        <xdr:cNvPr id="1" name="グラフ 4"/>
        <xdr:cNvGraphicFramePr/>
      </xdr:nvGraphicFramePr>
      <xdr:xfrm>
        <a:off x="0" y="4152900"/>
        <a:ext cx="7343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03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"/>
    </sheetView>
  </sheetViews>
  <sheetFormatPr defaultColWidth="8.875" defaultRowHeight="12.75"/>
  <cols>
    <col min="1" max="1" width="4.75390625" style="0" customWidth="1"/>
    <col min="2" max="2" width="15.75390625" style="0" customWidth="1"/>
    <col min="3" max="4" width="4.875" style="0" customWidth="1"/>
    <col min="5" max="21" width="6.75390625" style="0" customWidth="1"/>
    <col min="22" max="22" width="10.75390625" style="0" customWidth="1"/>
    <col min="23" max="23" width="8.875" style="0" customWidth="1"/>
    <col min="24" max="24" width="16.125" style="0" customWidth="1"/>
    <col min="25" max="25" width="18.25390625" style="0" customWidth="1"/>
    <col min="26" max="26" width="10.125" style="0" customWidth="1"/>
  </cols>
  <sheetData>
    <row r="1" spans="5:21" ht="19.5" thickBot="1">
      <c r="E1" s="71"/>
      <c r="F1" s="71"/>
      <c r="K1" s="76"/>
      <c r="L1" s="44"/>
      <c r="M1" s="44"/>
      <c r="N1" s="76"/>
      <c r="O1" s="76" t="s">
        <v>88</v>
      </c>
      <c r="P1" s="44">
        <v>2018</v>
      </c>
      <c r="Q1" s="44" t="s">
        <v>87</v>
      </c>
      <c r="R1" s="77">
        <v>10</v>
      </c>
      <c r="S1" s="44" t="s">
        <v>84</v>
      </c>
      <c r="T1" s="77">
        <v>10</v>
      </c>
      <c r="U1" s="44" t="s">
        <v>85</v>
      </c>
    </row>
    <row r="2" spans="1:21" ht="15" customHeight="1">
      <c r="A2" s="110" t="s">
        <v>70</v>
      </c>
      <c r="B2" s="106" t="s">
        <v>0</v>
      </c>
      <c r="C2" s="112" t="s">
        <v>1</v>
      </c>
      <c r="D2" s="112" t="s">
        <v>2</v>
      </c>
      <c r="E2" s="112" t="s">
        <v>22</v>
      </c>
      <c r="F2" s="108" t="s">
        <v>23</v>
      </c>
      <c r="G2" s="99" t="s">
        <v>86</v>
      </c>
      <c r="H2" s="100"/>
      <c r="I2" s="100"/>
      <c r="J2" s="100"/>
      <c r="K2" s="101"/>
      <c r="L2" s="99" t="s">
        <v>24</v>
      </c>
      <c r="M2" s="100"/>
      <c r="N2" s="100"/>
      <c r="O2" s="100"/>
      <c r="P2" s="101"/>
      <c r="Q2" s="104" t="s">
        <v>38</v>
      </c>
      <c r="R2" s="104" t="s">
        <v>3</v>
      </c>
      <c r="S2" s="104" t="s">
        <v>89</v>
      </c>
      <c r="T2" s="106" t="s">
        <v>4</v>
      </c>
      <c r="U2" s="102" t="s">
        <v>5</v>
      </c>
    </row>
    <row r="3" spans="1:21" ht="34.5" customHeight="1">
      <c r="A3" s="111"/>
      <c r="B3" s="107"/>
      <c r="C3" s="113"/>
      <c r="D3" s="113"/>
      <c r="E3" s="113"/>
      <c r="F3" s="109"/>
      <c r="G3" s="74" t="s">
        <v>69</v>
      </c>
      <c r="H3" s="72" t="s">
        <v>34</v>
      </c>
      <c r="I3" s="72" t="s">
        <v>35</v>
      </c>
      <c r="J3" s="72" t="s">
        <v>36</v>
      </c>
      <c r="K3" s="78" t="s">
        <v>37</v>
      </c>
      <c r="L3" s="79" t="s">
        <v>68</v>
      </c>
      <c r="M3" s="72" t="s">
        <v>34</v>
      </c>
      <c r="N3" s="72" t="s">
        <v>35</v>
      </c>
      <c r="O3" s="72" t="s">
        <v>36</v>
      </c>
      <c r="P3" s="86" t="s">
        <v>37</v>
      </c>
      <c r="Q3" s="105"/>
      <c r="R3" s="105"/>
      <c r="S3" s="105"/>
      <c r="T3" s="107"/>
      <c r="U3" s="103"/>
    </row>
    <row r="4" spans="1:21" ht="19.5" customHeight="1">
      <c r="A4" s="19">
        <v>1</v>
      </c>
      <c r="B4" s="45" t="s">
        <v>94</v>
      </c>
      <c r="C4" s="46" t="s">
        <v>95</v>
      </c>
      <c r="D4" s="46">
        <v>11</v>
      </c>
      <c r="E4" s="46">
        <v>155</v>
      </c>
      <c r="F4" s="47">
        <v>40</v>
      </c>
      <c r="G4" s="48">
        <v>215</v>
      </c>
      <c r="H4" s="46">
        <v>35</v>
      </c>
      <c r="I4" s="46">
        <v>42</v>
      </c>
      <c r="J4" s="46">
        <v>50</v>
      </c>
      <c r="K4" s="47">
        <v>1500</v>
      </c>
      <c r="L4" s="21">
        <f ca="1">IF(G4="","",CHOOSE(MATCH($G4,IF($C4="男",INDIRECT('設定'!Q50),INDIRECT('設定'!R50)),1),0,1,2,3,4,5,6,7,8,9,10))</f>
        <v>10</v>
      </c>
      <c r="M4" s="22">
        <f ca="1">IF(H4="","",CHOOSE(MATCH(H4,IF($C4="男",INDIRECT('設定'!S50),INDIRECT('設定'!T50)),1),0,1,2,3,4,5,6,7,8,9,10))</f>
        <v>10</v>
      </c>
      <c r="N4" s="22">
        <f ca="1">IF(I4="","",CHOOSE(MATCH(I4,IF($C4="男",INDIRECT('設定'!U50),INDIRECT('設定'!V50)),1),0,1,2,3,4,5,6,7,8,9,10))</f>
        <v>10</v>
      </c>
      <c r="O4" s="22">
        <f ca="1">IF(J4="","",CHOOSE(MATCH(J4,IF($C4="男",INDIRECT('設定'!W50),INDIRECT('設定'!X50)),1),0,1,2,3,4,5,6,7,8,9,10))</f>
        <v>10</v>
      </c>
      <c r="P4" s="80">
        <f ca="1">IF(K4="","",CHOOSE(MATCH(K4,IF($C4="男",INDIRECT('設定'!Y50),INDIRECT('設定'!Z50)),1),0,1,2,3,4,5,6,7,8,9,10))</f>
        <v>10</v>
      </c>
      <c r="Q4" s="81">
        <f aca="true" t="shared" si="0" ref="Q4:Q35">IF(B4="","",COUNT(L4:P4))</f>
        <v>5</v>
      </c>
      <c r="R4" s="23">
        <f aca="true" t="shared" si="1" ref="R4:R35">IF(B4="","",SUM(L4:P4))</f>
        <v>50</v>
      </c>
      <c r="S4" s="23" t="str">
        <f>IF(Q4="","",IF(Q4=5,INDEX('設定'!$A$2:$G$8,MATCH(R4,'設定'!$A$2:$A$8,1),MATCH(T4,'設定'!$A$2:$G$2,1)),IF('設定'!AA50,INDEX('設定'!$A$11:$G$17,MATCH(R4,'設定'!$A$11:$A$17,1),MATCH(T4,'設定'!$A$11:$G$11,1)),"-----")))</f>
        <v>１級</v>
      </c>
      <c r="T4" s="21">
        <f aca="true" t="shared" si="2" ref="T4:T35">IF(B4="","",MIN(L4:P4))</f>
        <v>10</v>
      </c>
      <c r="U4" s="25">
        <f aca="true" t="shared" si="3" ref="U4:U35">IF(B4="","",MAX(L4:P4))</f>
        <v>10</v>
      </c>
    </row>
    <row r="5" spans="1:21" ht="19.5" customHeight="1">
      <c r="A5" s="26">
        <v>2</v>
      </c>
      <c r="B5" s="49"/>
      <c r="C5" s="50"/>
      <c r="D5" s="50"/>
      <c r="E5" s="50"/>
      <c r="F5" s="51"/>
      <c r="G5" s="52"/>
      <c r="H5" s="50"/>
      <c r="I5" s="50"/>
      <c r="J5" s="50"/>
      <c r="K5" s="51"/>
      <c r="L5" s="28">
        <f ca="1">IF(G5="","",CHOOSE(MATCH($G5,IF($C5="男",INDIRECT('設定'!Q51),INDIRECT('設定'!R51)),1),0,1,2,3,4,5,6,7,8,9,10))</f>
      </c>
      <c r="M5" s="27">
        <f ca="1">IF(H5="","",CHOOSE(MATCH(H5,IF($C5="男",INDIRECT('設定'!S51),INDIRECT('設定'!T51)),1),0,1,2,3,4,5,6,7,8,9,10))</f>
      </c>
      <c r="N5" s="27">
        <f ca="1">IF(I5="","",CHOOSE(MATCH(I5,IF($C5="男",INDIRECT('設定'!U51),INDIRECT('設定'!V51)),1),0,1,2,3,4,5,6,7,8,9,10))</f>
      </c>
      <c r="O5" s="27">
        <f ca="1">IF(J5="","",CHOOSE(MATCH(J5,IF($C5="男",INDIRECT('設定'!W51),INDIRECT('設定'!X51)),1),0,1,2,3,4,5,6,7,8,9,10))</f>
      </c>
      <c r="P5" s="82">
        <f ca="1">IF(K5="","",CHOOSE(MATCH(K5,IF($C5="男",INDIRECT('設定'!Y51),INDIRECT('設定'!Z51)),1),0,1,2,3,4,5,6,7,8,9,10))</f>
      </c>
      <c r="Q5" s="30">
        <f t="shared" si="0"/>
      </c>
      <c r="R5" s="30">
        <f t="shared" si="1"/>
      </c>
      <c r="S5" s="30">
        <f>IF(Q5="","",IF(Q5=5,INDEX('設定'!$A$2:$G$8,MATCH(R5,'設定'!$A$2:$A$8,1),MATCH(T5,'設定'!$A$2:$G$2,1)),IF('設定'!AA51,INDEX('設定'!$A$11:$G$17,MATCH(R5,'設定'!$A$11:$A$17,1),MATCH(T5,'設定'!$A$11:$G$11,1)),"-----")))</f>
      </c>
      <c r="T5" s="31">
        <f t="shared" si="2"/>
      </c>
      <c r="U5" s="29">
        <f t="shared" si="3"/>
      </c>
    </row>
    <row r="6" spans="1:21" ht="19.5" customHeight="1">
      <c r="A6" s="26">
        <v>3</v>
      </c>
      <c r="B6" s="49"/>
      <c r="C6" s="50"/>
      <c r="D6" s="50"/>
      <c r="E6" s="50"/>
      <c r="F6" s="51"/>
      <c r="G6" s="52"/>
      <c r="H6" s="50"/>
      <c r="I6" s="50"/>
      <c r="J6" s="50"/>
      <c r="K6" s="51"/>
      <c r="L6" s="28">
        <f ca="1">IF(G6="","",CHOOSE(MATCH($G6,IF($C6="男",INDIRECT('設定'!Q52),INDIRECT('設定'!R52)),1),0,1,2,3,4,5,6,7,8,9,10))</f>
      </c>
      <c r="M6" s="27">
        <f ca="1">IF(H6="","",CHOOSE(MATCH(H6,IF($C6="男",INDIRECT('設定'!S52),INDIRECT('設定'!T52)),1),0,1,2,3,4,5,6,7,8,9,10))</f>
      </c>
      <c r="N6" s="27">
        <f ca="1">IF(I6="","",CHOOSE(MATCH(I6,IF($C6="男",INDIRECT('設定'!U52),INDIRECT('設定'!V52)),1),0,1,2,3,4,5,6,7,8,9,10))</f>
      </c>
      <c r="O6" s="27">
        <f ca="1">IF(J6="","",CHOOSE(MATCH(J6,IF($C6="男",INDIRECT('設定'!W52),INDIRECT('設定'!X52)),1),0,1,2,3,4,5,6,7,8,9,10))</f>
      </c>
      <c r="P6" s="82">
        <f ca="1">IF(K6="","",CHOOSE(MATCH(K6,IF($C6="男",INDIRECT('設定'!Y52),INDIRECT('設定'!Z52)),1),0,1,2,3,4,5,6,7,8,9,10))</f>
      </c>
      <c r="Q6" s="30">
        <f t="shared" si="0"/>
      </c>
      <c r="R6" s="30">
        <f t="shared" si="1"/>
      </c>
      <c r="S6" s="30">
        <f>IF(Q6="","",IF(Q6=5,INDEX('設定'!$A$2:$G$8,MATCH(R6,'設定'!$A$2:$A$8,1),MATCH(T6,'設定'!$A$2:$G$2,1)),IF('設定'!AA52,INDEX('設定'!$A$11:$G$17,MATCH(R6,'設定'!$A$11:$A$17,1),MATCH(T6,'設定'!$A$11:$G$11,1)),"-----")))</f>
      </c>
      <c r="T6" s="31">
        <f t="shared" si="2"/>
      </c>
      <c r="U6" s="29">
        <f t="shared" si="3"/>
      </c>
    </row>
    <row r="7" spans="1:21" ht="19.5" customHeight="1">
      <c r="A7" s="26">
        <v>4</v>
      </c>
      <c r="B7" s="49"/>
      <c r="C7" s="50"/>
      <c r="D7" s="50"/>
      <c r="E7" s="50"/>
      <c r="F7" s="51"/>
      <c r="G7" s="52"/>
      <c r="H7" s="50"/>
      <c r="I7" s="50"/>
      <c r="J7" s="50"/>
      <c r="K7" s="51"/>
      <c r="L7" s="28">
        <f ca="1">IF(G7="","",CHOOSE(MATCH($G7,IF($C7="男",INDIRECT('設定'!Q53),INDIRECT('設定'!R53)),1),0,1,2,3,4,5,6,7,8,9,10))</f>
      </c>
      <c r="M7" s="27">
        <f ca="1">IF(H7="","",CHOOSE(MATCH(H7,IF($C7="男",INDIRECT('設定'!S53),INDIRECT('設定'!T53)),1),0,1,2,3,4,5,6,7,8,9,10))</f>
      </c>
      <c r="N7" s="27">
        <f ca="1">IF(I7="","",CHOOSE(MATCH(I7,IF($C7="男",INDIRECT('設定'!U53),INDIRECT('設定'!V53)),1),0,1,2,3,4,5,6,7,8,9,10))</f>
      </c>
      <c r="O7" s="27">
        <f ca="1">IF(J7="","",CHOOSE(MATCH(J7,IF($C7="男",INDIRECT('設定'!W53),INDIRECT('設定'!X53)),1),0,1,2,3,4,5,6,7,8,9,10))</f>
      </c>
      <c r="P7" s="82">
        <f ca="1">IF(K7="","",CHOOSE(MATCH(K7,IF($C7="男",INDIRECT('設定'!Y53),INDIRECT('設定'!Z53)),1),0,1,2,3,4,5,6,7,8,9,10))</f>
      </c>
      <c r="Q7" s="30">
        <f t="shared" si="0"/>
      </c>
      <c r="R7" s="30">
        <f t="shared" si="1"/>
      </c>
      <c r="S7" s="30">
        <f>IF(Q7="","",IF(Q7=5,INDEX('設定'!$A$2:$G$8,MATCH(R7,'設定'!$A$2:$A$8,1),MATCH(T7,'設定'!$A$2:$G$2,1)),IF('設定'!AA53,INDEX('設定'!$A$11:$G$17,MATCH(R7,'設定'!$A$11:$A$17,1),MATCH(T7,'設定'!$A$11:$G$11,1)),"-----")))</f>
      </c>
      <c r="T7" s="31">
        <f t="shared" si="2"/>
      </c>
      <c r="U7" s="29">
        <f t="shared" si="3"/>
      </c>
    </row>
    <row r="8" spans="1:21" ht="19.5" customHeight="1">
      <c r="A8" s="32">
        <v>5</v>
      </c>
      <c r="B8" s="53"/>
      <c r="C8" s="54"/>
      <c r="D8" s="54"/>
      <c r="E8" s="54"/>
      <c r="F8" s="55"/>
      <c r="G8" s="56"/>
      <c r="H8" s="54"/>
      <c r="I8" s="54"/>
      <c r="J8" s="54"/>
      <c r="K8" s="55"/>
      <c r="L8" s="34">
        <f ca="1">IF(G8="","",CHOOSE(MATCH($G8,IF($C8="男",INDIRECT('設定'!Q54),INDIRECT('設定'!R54)),1),0,1,2,3,4,5,6,7,8,9,10))</f>
      </c>
      <c r="M8" s="33">
        <f ca="1">IF(H8="","",CHOOSE(MATCH(H8,IF($C8="男",INDIRECT('設定'!S54),INDIRECT('設定'!T54)),1),0,1,2,3,4,5,6,7,8,9,10))</f>
      </c>
      <c r="N8" s="33">
        <f ca="1">IF(I8="","",CHOOSE(MATCH(I8,IF($C8="男",INDIRECT('設定'!U54),INDIRECT('設定'!V54)),1),0,1,2,3,4,5,6,7,8,9,10))</f>
      </c>
      <c r="O8" s="33">
        <f ca="1">IF(J8="","",CHOOSE(MATCH(J8,IF($C8="男",INDIRECT('設定'!W54),INDIRECT('設定'!X54)),1),0,1,2,3,4,5,6,7,8,9,10))</f>
      </c>
      <c r="P8" s="83">
        <f ca="1">IF(K8="","",CHOOSE(MATCH(K8,IF($C8="男",INDIRECT('設定'!Y54),INDIRECT('設定'!Z54)),1),0,1,2,3,4,5,6,7,8,9,10))</f>
      </c>
      <c r="Q8" s="36">
        <f t="shared" si="0"/>
      </c>
      <c r="R8" s="36">
        <f t="shared" si="1"/>
      </c>
      <c r="S8" s="36">
        <f>IF(Q8="","",IF(Q8=5,INDEX('設定'!$A$2:$G$8,MATCH(R8,'設定'!$A$2:$A$8,1),MATCH(T8,'設定'!$A$2:$G$2,1)),IF('設定'!AA54,INDEX('設定'!$A$11:$G$17,MATCH(R8,'設定'!$A$11:$A$17,1),MATCH(T8,'設定'!$A$11:$G$11,1)),"-----")))</f>
      </c>
      <c r="T8" s="37">
        <f t="shared" si="2"/>
      </c>
      <c r="U8" s="35">
        <f t="shared" si="3"/>
      </c>
    </row>
    <row r="9" spans="1:21" ht="19.5" customHeight="1">
      <c r="A9" s="19">
        <v>6</v>
      </c>
      <c r="B9" s="45"/>
      <c r="C9" s="46"/>
      <c r="D9" s="46"/>
      <c r="E9" s="46"/>
      <c r="F9" s="47"/>
      <c r="G9" s="48"/>
      <c r="H9" s="46"/>
      <c r="I9" s="46"/>
      <c r="J9" s="46"/>
      <c r="K9" s="47"/>
      <c r="L9" s="21">
        <f ca="1">IF(G9="","",CHOOSE(MATCH($G9,IF($C9="男",INDIRECT('設定'!Q55),INDIRECT('設定'!R55)),1),0,1,2,3,4,5,6,7,8,9,10))</f>
      </c>
      <c r="M9" s="22">
        <f ca="1">IF(H9="","",CHOOSE(MATCH(H9,IF($C9="男",INDIRECT('設定'!S55),INDIRECT('設定'!T55)),1),0,1,2,3,4,5,6,7,8,9,10))</f>
      </c>
      <c r="N9" s="22">
        <f ca="1">IF(I9="","",CHOOSE(MATCH(I9,IF($C9="男",INDIRECT('設定'!U55),INDIRECT('設定'!V55)),1),0,1,2,3,4,5,6,7,8,9,10))</f>
      </c>
      <c r="O9" s="22">
        <f ca="1">IF(J9="","",CHOOSE(MATCH(J9,IF($C9="男",INDIRECT('設定'!W55),INDIRECT('設定'!X55)),1),0,1,2,3,4,5,6,7,8,9,10))</f>
      </c>
      <c r="P9" s="84">
        <f ca="1">IF(K9="","",CHOOSE(MATCH(K9,IF($C9="男",INDIRECT('設定'!Y55),INDIRECT('設定'!Z55)),1),0,1,2,3,4,5,6,7,8,9,10))</f>
      </c>
      <c r="Q9" s="23">
        <f t="shared" si="0"/>
      </c>
      <c r="R9" s="23">
        <f t="shared" si="1"/>
      </c>
      <c r="S9" s="23">
        <f>IF(Q9="","",IF(Q9=5,INDEX('設定'!$A$2:$G$8,MATCH(R9,'設定'!$A$2:$A$8,1),MATCH(T9,'設定'!$A$2:$G$2,1)),IF('設定'!AA55,INDEX('設定'!$A$11:$G$17,MATCH(R9,'設定'!$A$11:$A$17,1),MATCH(T9,'設定'!$A$11:$G$11,1)),"-----")))</f>
      </c>
      <c r="T9" s="24">
        <f t="shared" si="2"/>
      </c>
      <c r="U9" s="25">
        <f t="shared" si="3"/>
      </c>
    </row>
    <row r="10" spans="1:21" ht="19.5" customHeight="1">
      <c r="A10" s="26">
        <v>7</v>
      </c>
      <c r="B10" s="49"/>
      <c r="C10" s="50"/>
      <c r="D10" s="50"/>
      <c r="E10" s="50"/>
      <c r="F10" s="51"/>
      <c r="G10" s="52"/>
      <c r="H10" s="50"/>
      <c r="I10" s="50"/>
      <c r="J10" s="50"/>
      <c r="K10" s="51"/>
      <c r="L10" s="28">
        <f ca="1">IF(G10="","",CHOOSE(MATCH($G10,IF($C10="男",INDIRECT('設定'!Q56),INDIRECT('設定'!R56)),1),0,1,2,3,4,5,6,7,8,9,10))</f>
      </c>
      <c r="M10" s="27">
        <f ca="1">IF(H10="","",CHOOSE(MATCH(H10,IF($C10="男",INDIRECT('設定'!S56),INDIRECT('設定'!T56)),1),0,1,2,3,4,5,6,7,8,9,10))</f>
      </c>
      <c r="N10" s="27">
        <f ca="1">IF(I10="","",CHOOSE(MATCH(I10,IF($C10="男",INDIRECT('設定'!U56),INDIRECT('設定'!V56)),1),0,1,2,3,4,5,6,7,8,9,10))</f>
      </c>
      <c r="O10" s="27">
        <f ca="1">IF(J10="","",CHOOSE(MATCH(J10,IF($C10="男",INDIRECT('設定'!W56),INDIRECT('設定'!X56)),1),0,1,2,3,4,5,6,7,8,9,10))</f>
      </c>
      <c r="P10" s="82">
        <f ca="1">IF(K10="","",CHOOSE(MATCH(K10,IF($C10="男",INDIRECT('設定'!Y56),INDIRECT('設定'!Z56)),1),0,1,2,3,4,5,6,7,8,9,10))</f>
      </c>
      <c r="Q10" s="30">
        <f t="shared" si="0"/>
      </c>
      <c r="R10" s="30">
        <f t="shared" si="1"/>
      </c>
      <c r="S10" s="30">
        <f>IF(Q10="","",IF(Q10=5,INDEX('設定'!$A$2:$G$8,MATCH(R10,'設定'!$A$2:$A$8,1),MATCH(T10,'設定'!$A$2:$G$2,1)),IF('設定'!AA56,INDEX('設定'!$A$11:$G$17,MATCH(R10,'設定'!$A$11:$A$17,1),MATCH(T10,'設定'!$A$11:$G$11,1)),"-----")))</f>
      </c>
      <c r="T10" s="31">
        <f t="shared" si="2"/>
      </c>
      <c r="U10" s="29">
        <f t="shared" si="3"/>
      </c>
    </row>
    <row r="11" spans="1:21" ht="19.5" customHeight="1">
      <c r="A11" s="26">
        <v>8</v>
      </c>
      <c r="B11" s="49"/>
      <c r="C11" s="50"/>
      <c r="D11" s="50"/>
      <c r="E11" s="50"/>
      <c r="F11" s="51"/>
      <c r="G11" s="52"/>
      <c r="H11" s="50"/>
      <c r="I11" s="50"/>
      <c r="J11" s="50"/>
      <c r="K11" s="51"/>
      <c r="L11" s="28">
        <f ca="1">IF(G11="","",CHOOSE(MATCH($G11,IF($C11="男",INDIRECT('設定'!Q57),INDIRECT('設定'!R57)),1),0,1,2,3,4,5,6,7,8,9,10))</f>
      </c>
      <c r="M11" s="27">
        <f ca="1">IF(H11="","",CHOOSE(MATCH(H11,IF($C11="男",INDIRECT('設定'!S57),INDIRECT('設定'!T57)),1),0,1,2,3,4,5,6,7,8,9,10))</f>
      </c>
      <c r="N11" s="27">
        <f ca="1">IF(I11="","",CHOOSE(MATCH(I11,IF($C11="男",INDIRECT('設定'!U57),INDIRECT('設定'!V57)),1),0,1,2,3,4,5,6,7,8,9,10))</f>
      </c>
      <c r="O11" s="27">
        <f ca="1">IF(J11="","",CHOOSE(MATCH(J11,IF($C11="男",INDIRECT('設定'!W57),INDIRECT('設定'!X57)),1),0,1,2,3,4,5,6,7,8,9,10))</f>
      </c>
      <c r="P11" s="82">
        <f ca="1">IF(K11="","",CHOOSE(MATCH(K11,IF($C11="男",INDIRECT('設定'!Y57),INDIRECT('設定'!Z57)),1),0,1,2,3,4,5,6,7,8,9,10))</f>
      </c>
      <c r="Q11" s="30">
        <f t="shared" si="0"/>
      </c>
      <c r="R11" s="30">
        <f t="shared" si="1"/>
      </c>
      <c r="S11" s="30">
        <f>IF(Q11="","",IF(Q11=5,INDEX('設定'!$A$2:$G$8,MATCH(R11,'設定'!$A$2:$A$8,1),MATCH(T11,'設定'!$A$2:$G$2,1)),IF('設定'!AA57,INDEX('設定'!$A$11:$G$17,MATCH(R11,'設定'!$A$11:$A$17,1),MATCH(T11,'設定'!$A$11:$G$11,1)),"-----")))</f>
      </c>
      <c r="T11" s="31">
        <f t="shared" si="2"/>
      </c>
      <c r="U11" s="29">
        <f t="shared" si="3"/>
      </c>
    </row>
    <row r="12" spans="1:21" ht="19.5" customHeight="1">
      <c r="A12" s="26">
        <v>9</v>
      </c>
      <c r="B12" s="49"/>
      <c r="C12" s="50"/>
      <c r="D12" s="50"/>
      <c r="E12" s="50"/>
      <c r="F12" s="51"/>
      <c r="G12" s="52"/>
      <c r="H12" s="50"/>
      <c r="I12" s="50"/>
      <c r="J12" s="50"/>
      <c r="K12" s="51"/>
      <c r="L12" s="28">
        <f ca="1">IF(G12="","",CHOOSE(MATCH($G12,IF($C12="男",INDIRECT('設定'!Q58),INDIRECT('設定'!R58)),1),0,1,2,3,4,5,6,7,8,9,10))</f>
      </c>
      <c r="M12" s="27">
        <f ca="1">IF(H12="","",CHOOSE(MATCH(H12,IF($C12="男",INDIRECT('設定'!S58),INDIRECT('設定'!T58)),1),0,1,2,3,4,5,6,7,8,9,10))</f>
      </c>
      <c r="N12" s="27">
        <f ca="1">IF(I12="","",CHOOSE(MATCH(I12,IF($C12="男",INDIRECT('設定'!U58),INDIRECT('設定'!V58)),1),0,1,2,3,4,5,6,7,8,9,10))</f>
      </c>
      <c r="O12" s="27">
        <f ca="1">IF(J12="","",CHOOSE(MATCH(J12,IF($C12="男",INDIRECT('設定'!W58),INDIRECT('設定'!X58)),1),0,1,2,3,4,5,6,7,8,9,10))</f>
      </c>
      <c r="P12" s="82">
        <f ca="1">IF(K12="","",CHOOSE(MATCH(K12,IF($C12="男",INDIRECT('設定'!Y58),INDIRECT('設定'!Z58)),1),0,1,2,3,4,5,6,7,8,9,10))</f>
      </c>
      <c r="Q12" s="30">
        <f t="shared" si="0"/>
      </c>
      <c r="R12" s="30">
        <f t="shared" si="1"/>
      </c>
      <c r="S12" s="30">
        <f>IF(Q12="","",IF(Q12=5,INDEX('設定'!$A$2:$G$8,MATCH(R12,'設定'!$A$2:$A$8,1),MATCH(T12,'設定'!$A$2:$G$2,1)),IF('設定'!AA58,INDEX('設定'!$A$11:$G$17,MATCH(R12,'設定'!$A$11:$A$17,1),MATCH(T12,'設定'!$A$11:$G$11,1)),"-----")))</f>
      </c>
      <c r="T12" s="31">
        <f t="shared" si="2"/>
      </c>
      <c r="U12" s="29">
        <f t="shared" si="3"/>
      </c>
    </row>
    <row r="13" spans="1:21" ht="19.5" customHeight="1">
      <c r="A13" s="32">
        <v>10</v>
      </c>
      <c r="B13" s="53"/>
      <c r="C13" s="54"/>
      <c r="D13" s="54"/>
      <c r="E13" s="54"/>
      <c r="F13" s="55"/>
      <c r="G13" s="56"/>
      <c r="H13" s="54"/>
      <c r="I13" s="54"/>
      <c r="J13" s="54"/>
      <c r="K13" s="55"/>
      <c r="L13" s="34">
        <f ca="1">IF(G13="","",CHOOSE(MATCH($G13,IF($C13="男",INDIRECT('設定'!Q59),INDIRECT('設定'!R59)),1),0,1,2,3,4,5,6,7,8,9,10))</f>
      </c>
      <c r="M13" s="33">
        <f ca="1">IF(H13="","",CHOOSE(MATCH(H13,IF($C13="男",INDIRECT('設定'!S59),INDIRECT('設定'!T59)),1),0,1,2,3,4,5,6,7,8,9,10))</f>
      </c>
      <c r="N13" s="33">
        <f ca="1">IF(I13="","",CHOOSE(MATCH(I13,IF($C13="男",INDIRECT('設定'!U59),INDIRECT('設定'!V59)),1),0,1,2,3,4,5,6,7,8,9,10))</f>
      </c>
      <c r="O13" s="33">
        <f ca="1">IF(J13="","",CHOOSE(MATCH(J13,IF($C13="男",INDIRECT('設定'!W59),INDIRECT('設定'!X59)),1),0,1,2,3,4,5,6,7,8,9,10))</f>
      </c>
      <c r="P13" s="83">
        <f ca="1">IF(K13="","",CHOOSE(MATCH(K13,IF($C13="男",INDIRECT('設定'!Y59),INDIRECT('設定'!Z59)),1),0,1,2,3,4,5,6,7,8,9,10))</f>
      </c>
      <c r="Q13" s="36">
        <f t="shared" si="0"/>
      </c>
      <c r="R13" s="36">
        <f t="shared" si="1"/>
      </c>
      <c r="S13" s="36">
        <f>IF(Q13="","",IF(Q13=5,INDEX('設定'!$A$2:$G$8,MATCH(R13,'設定'!$A$2:$A$8,1),MATCH(T13,'設定'!$A$2:$G$2,1)),IF('設定'!AA59,INDEX('設定'!$A$11:$G$17,MATCH(R13,'設定'!$A$11:$A$17,1),MATCH(T13,'設定'!$A$11:$G$11,1)),"-----")))</f>
      </c>
      <c r="T13" s="37">
        <f t="shared" si="2"/>
      </c>
      <c r="U13" s="35">
        <f t="shared" si="3"/>
      </c>
    </row>
    <row r="14" spans="1:21" ht="19.5" customHeight="1">
      <c r="A14" s="19">
        <v>11</v>
      </c>
      <c r="B14" s="45"/>
      <c r="C14" s="46"/>
      <c r="D14" s="46"/>
      <c r="E14" s="46"/>
      <c r="F14" s="47"/>
      <c r="G14" s="48"/>
      <c r="H14" s="46"/>
      <c r="I14" s="46"/>
      <c r="J14" s="46"/>
      <c r="K14" s="47"/>
      <c r="L14" s="21">
        <f ca="1">IF(G14="","",CHOOSE(MATCH($G14,IF($C14="男",INDIRECT('設定'!Q60),INDIRECT('設定'!R60)),1),0,1,2,3,4,5,6,7,8,9,10))</f>
      </c>
      <c r="M14" s="22">
        <f ca="1">IF(H14="","",CHOOSE(MATCH(H14,IF($C14="男",INDIRECT('設定'!S60),INDIRECT('設定'!T60)),1),0,1,2,3,4,5,6,7,8,9,10))</f>
      </c>
      <c r="N14" s="22">
        <f ca="1">IF(I14="","",CHOOSE(MATCH(I14,IF($C14="男",INDIRECT('設定'!U60),INDIRECT('設定'!V60)),1),0,1,2,3,4,5,6,7,8,9,10))</f>
      </c>
      <c r="O14" s="22">
        <f ca="1">IF(J14="","",CHOOSE(MATCH(J14,IF($C14="男",INDIRECT('設定'!W60),INDIRECT('設定'!X60)),1),0,1,2,3,4,5,6,7,8,9,10))</f>
      </c>
      <c r="P14" s="84">
        <f ca="1">IF(K14="","",CHOOSE(MATCH(K14,IF($C14="男",INDIRECT('設定'!Y60),INDIRECT('設定'!Z60)),1),0,1,2,3,4,5,6,7,8,9,10))</f>
      </c>
      <c r="Q14" s="23">
        <f t="shared" si="0"/>
      </c>
      <c r="R14" s="23">
        <f t="shared" si="1"/>
      </c>
      <c r="S14" s="23">
        <f>IF(Q14="","",IF(Q14=5,INDEX('設定'!$A$2:$G$8,MATCH(R14,'設定'!$A$2:$A$8,1),MATCH(T14,'設定'!$A$2:$G$2,1)),IF('設定'!AA60,INDEX('設定'!$A$11:$G$17,MATCH(R14,'設定'!$A$11:$A$17,1),MATCH(T14,'設定'!$A$11:$G$11,1)),"-----")))</f>
      </c>
      <c r="T14" s="24">
        <f t="shared" si="2"/>
      </c>
      <c r="U14" s="25">
        <f t="shared" si="3"/>
      </c>
    </row>
    <row r="15" spans="1:21" ht="19.5" customHeight="1">
      <c r="A15" s="26">
        <v>12</v>
      </c>
      <c r="B15" s="49"/>
      <c r="C15" s="50"/>
      <c r="D15" s="50"/>
      <c r="E15" s="50"/>
      <c r="F15" s="51"/>
      <c r="G15" s="52"/>
      <c r="H15" s="50"/>
      <c r="I15" s="50"/>
      <c r="J15" s="50"/>
      <c r="K15" s="51"/>
      <c r="L15" s="28">
        <f ca="1">IF(G15="","",CHOOSE(MATCH($G15,IF($C15="男",INDIRECT('設定'!Q61),INDIRECT('設定'!R61)),1),0,1,2,3,4,5,6,7,8,9,10))</f>
      </c>
      <c r="M15" s="27">
        <f ca="1">IF(H15="","",CHOOSE(MATCH(H15,IF($C15="男",INDIRECT('設定'!S61),INDIRECT('設定'!T61)),1),0,1,2,3,4,5,6,7,8,9,10))</f>
      </c>
      <c r="N15" s="27">
        <f ca="1">IF(I15="","",CHOOSE(MATCH(I15,IF($C15="男",INDIRECT('設定'!U61),INDIRECT('設定'!V61)),1),0,1,2,3,4,5,6,7,8,9,10))</f>
      </c>
      <c r="O15" s="27">
        <f ca="1">IF(J15="","",CHOOSE(MATCH(J15,IF($C15="男",INDIRECT('設定'!W61),INDIRECT('設定'!X61)),1),0,1,2,3,4,5,6,7,8,9,10))</f>
      </c>
      <c r="P15" s="82">
        <f ca="1">IF(K15="","",CHOOSE(MATCH(K15,IF($C15="男",INDIRECT('設定'!Y61),INDIRECT('設定'!Z61)),1),0,1,2,3,4,5,6,7,8,9,10))</f>
      </c>
      <c r="Q15" s="30">
        <f t="shared" si="0"/>
      </c>
      <c r="R15" s="30">
        <f t="shared" si="1"/>
      </c>
      <c r="S15" s="30">
        <f>IF(Q15="","",IF(Q15=5,INDEX('設定'!$A$2:$G$8,MATCH(R15,'設定'!$A$2:$A$8,1),MATCH(T15,'設定'!$A$2:$G$2,1)),IF('設定'!AA61,INDEX('設定'!$A$11:$G$17,MATCH(R15,'設定'!$A$11:$A$17,1),MATCH(T15,'設定'!$A$11:$G$11,1)),"-----")))</f>
      </c>
      <c r="T15" s="31">
        <f t="shared" si="2"/>
      </c>
      <c r="U15" s="29">
        <f t="shared" si="3"/>
      </c>
    </row>
    <row r="16" spans="1:21" ht="19.5" customHeight="1">
      <c r="A16" s="26">
        <v>13</v>
      </c>
      <c r="B16" s="49"/>
      <c r="C16" s="50"/>
      <c r="D16" s="50"/>
      <c r="E16" s="50"/>
      <c r="F16" s="51"/>
      <c r="G16" s="52"/>
      <c r="H16" s="50"/>
      <c r="I16" s="50"/>
      <c r="J16" s="50"/>
      <c r="K16" s="51"/>
      <c r="L16" s="28">
        <f ca="1">IF(G16="","",CHOOSE(MATCH($G16,IF($C16="男",INDIRECT('設定'!Q62),INDIRECT('設定'!R62)),1),0,1,2,3,4,5,6,7,8,9,10))</f>
      </c>
      <c r="M16" s="27">
        <f ca="1">IF(H16="","",CHOOSE(MATCH(H16,IF($C16="男",INDIRECT('設定'!S62),INDIRECT('設定'!T62)),1),0,1,2,3,4,5,6,7,8,9,10))</f>
      </c>
      <c r="N16" s="27">
        <f ca="1">IF(I16="","",CHOOSE(MATCH(I16,IF($C16="男",INDIRECT('設定'!U62),INDIRECT('設定'!V62)),1),0,1,2,3,4,5,6,7,8,9,10))</f>
      </c>
      <c r="O16" s="27">
        <f ca="1">IF(J16="","",CHOOSE(MATCH(J16,IF($C16="男",INDIRECT('設定'!W62),INDIRECT('設定'!X62)),1),0,1,2,3,4,5,6,7,8,9,10))</f>
      </c>
      <c r="P16" s="82">
        <f ca="1">IF(K16="","",CHOOSE(MATCH(K16,IF($C16="男",INDIRECT('設定'!Y62),INDIRECT('設定'!Z62)),1),0,1,2,3,4,5,6,7,8,9,10))</f>
      </c>
      <c r="Q16" s="30">
        <f t="shared" si="0"/>
      </c>
      <c r="R16" s="30">
        <f t="shared" si="1"/>
      </c>
      <c r="S16" s="30">
        <f>IF(Q16="","",IF(Q16=5,INDEX('設定'!$A$2:$G$8,MATCH(R16,'設定'!$A$2:$A$8,1),MATCH(T16,'設定'!$A$2:$G$2,1)),IF('設定'!AA62,INDEX('設定'!$A$11:$G$17,MATCH(R16,'設定'!$A$11:$A$17,1),MATCH(T16,'設定'!$A$11:$G$11,1)),"-----")))</f>
      </c>
      <c r="T16" s="31">
        <f t="shared" si="2"/>
      </c>
      <c r="U16" s="29">
        <f t="shared" si="3"/>
      </c>
    </row>
    <row r="17" spans="1:21" ht="19.5" customHeight="1">
      <c r="A17" s="26">
        <v>14</v>
      </c>
      <c r="B17" s="49"/>
      <c r="C17" s="50"/>
      <c r="D17" s="50"/>
      <c r="E17" s="50"/>
      <c r="F17" s="51"/>
      <c r="G17" s="52"/>
      <c r="H17" s="50"/>
      <c r="I17" s="50"/>
      <c r="J17" s="50"/>
      <c r="K17" s="51"/>
      <c r="L17" s="28">
        <f ca="1">IF(G17="","",CHOOSE(MATCH($G17,IF($C17="男",INDIRECT('設定'!Q63),INDIRECT('設定'!R63)),1),0,1,2,3,4,5,6,7,8,9,10))</f>
      </c>
      <c r="M17" s="27">
        <f ca="1">IF(H17="","",CHOOSE(MATCH(H17,IF($C17="男",INDIRECT('設定'!S63),INDIRECT('設定'!T63)),1),0,1,2,3,4,5,6,7,8,9,10))</f>
      </c>
      <c r="N17" s="27">
        <f ca="1">IF(I17="","",CHOOSE(MATCH(I17,IF($C17="男",INDIRECT('設定'!U63),INDIRECT('設定'!V63)),1),0,1,2,3,4,5,6,7,8,9,10))</f>
      </c>
      <c r="O17" s="27">
        <f ca="1">IF(J17="","",CHOOSE(MATCH(J17,IF($C17="男",INDIRECT('設定'!W63),INDIRECT('設定'!X63)),1),0,1,2,3,4,5,6,7,8,9,10))</f>
      </c>
      <c r="P17" s="82">
        <f ca="1">IF(K17="","",CHOOSE(MATCH(K17,IF($C17="男",INDIRECT('設定'!Y63),INDIRECT('設定'!Z63)),1),0,1,2,3,4,5,6,7,8,9,10))</f>
      </c>
      <c r="Q17" s="30">
        <f t="shared" si="0"/>
      </c>
      <c r="R17" s="30">
        <f t="shared" si="1"/>
      </c>
      <c r="S17" s="30">
        <f>IF(Q17="","",IF(Q17=5,INDEX('設定'!$A$2:$G$8,MATCH(R17,'設定'!$A$2:$A$8,1),MATCH(T17,'設定'!$A$2:$G$2,1)),IF('設定'!AA63,INDEX('設定'!$A$11:$G$17,MATCH(R17,'設定'!$A$11:$A$17,1),MATCH(T17,'設定'!$A$11:$G$11,1)),"-----")))</f>
      </c>
      <c r="T17" s="31">
        <f t="shared" si="2"/>
      </c>
      <c r="U17" s="29">
        <f t="shared" si="3"/>
      </c>
    </row>
    <row r="18" spans="1:21" ht="19.5" customHeight="1">
      <c r="A18" s="32">
        <v>15</v>
      </c>
      <c r="B18" s="53"/>
      <c r="C18" s="54"/>
      <c r="D18" s="54"/>
      <c r="E18" s="54"/>
      <c r="F18" s="55"/>
      <c r="G18" s="56"/>
      <c r="H18" s="54"/>
      <c r="I18" s="54"/>
      <c r="J18" s="54"/>
      <c r="K18" s="55"/>
      <c r="L18" s="34">
        <f ca="1">IF(G18="","",CHOOSE(MATCH($G18,IF($C18="男",INDIRECT('設定'!Q64),INDIRECT('設定'!R64)),1),0,1,2,3,4,5,6,7,8,9,10))</f>
      </c>
      <c r="M18" s="33">
        <f ca="1">IF(H18="","",CHOOSE(MATCH(H18,IF($C18="男",INDIRECT('設定'!S64),INDIRECT('設定'!T64)),1),0,1,2,3,4,5,6,7,8,9,10))</f>
      </c>
      <c r="N18" s="33">
        <f ca="1">IF(I18="","",CHOOSE(MATCH(I18,IF($C18="男",INDIRECT('設定'!U64),INDIRECT('設定'!V64)),1),0,1,2,3,4,5,6,7,8,9,10))</f>
      </c>
      <c r="O18" s="33">
        <f ca="1">IF(J18="","",CHOOSE(MATCH(J18,IF($C18="男",INDIRECT('設定'!W64),INDIRECT('設定'!X64)),1),0,1,2,3,4,5,6,7,8,9,10))</f>
      </c>
      <c r="P18" s="83">
        <f ca="1">IF(K18="","",CHOOSE(MATCH(K18,IF($C18="男",INDIRECT('設定'!Y64),INDIRECT('設定'!Z64)),1),0,1,2,3,4,5,6,7,8,9,10))</f>
      </c>
      <c r="Q18" s="36">
        <f t="shared" si="0"/>
      </c>
      <c r="R18" s="36">
        <f t="shared" si="1"/>
      </c>
      <c r="S18" s="36">
        <f>IF(Q18="","",IF(Q18=5,INDEX('設定'!$A$2:$G$8,MATCH(R18,'設定'!$A$2:$A$8,1),MATCH(T18,'設定'!$A$2:$G$2,1)),IF('設定'!AA64,INDEX('設定'!$A$11:$G$17,MATCH(R18,'設定'!$A$11:$A$17,1),MATCH(T18,'設定'!$A$11:$G$11,1)),"-----")))</f>
      </c>
      <c r="T18" s="37">
        <f t="shared" si="2"/>
      </c>
      <c r="U18" s="35">
        <f t="shared" si="3"/>
      </c>
    </row>
    <row r="19" spans="1:21" ht="19.5" customHeight="1">
      <c r="A19" s="19">
        <v>16</v>
      </c>
      <c r="B19" s="45"/>
      <c r="C19" s="46"/>
      <c r="D19" s="46"/>
      <c r="E19" s="46"/>
      <c r="F19" s="47"/>
      <c r="G19" s="48"/>
      <c r="H19" s="46"/>
      <c r="I19" s="46"/>
      <c r="J19" s="46"/>
      <c r="K19" s="47"/>
      <c r="L19" s="21">
        <f ca="1">IF(G19="","",CHOOSE(MATCH($G19,IF($C19="男",INDIRECT('設定'!Q65),INDIRECT('設定'!R65)),1),0,1,2,3,4,5,6,7,8,9,10))</f>
      </c>
      <c r="M19" s="22">
        <f ca="1">IF(H19="","",CHOOSE(MATCH(H19,IF($C19="男",INDIRECT('設定'!S65),INDIRECT('設定'!T65)),1),0,1,2,3,4,5,6,7,8,9,10))</f>
      </c>
      <c r="N19" s="22">
        <f ca="1">IF(I19="","",CHOOSE(MATCH(I19,IF($C19="男",INDIRECT('設定'!U65),INDIRECT('設定'!V65)),1),0,1,2,3,4,5,6,7,8,9,10))</f>
      </c>
      <c r="O19" s="22">
        <f ca="1">IF(J19="","",CHOOSE(MATCH(J19,IF($C19="男",INDIRECT('設定'!W65),INDIRECT('設定'!X65)),1),0,1,2,3,4,5,6,7,8,9,10))</f>
      </c>
      <c r="P19" s="84">
        <f ca="1">IF(K19="","",CHOOSE(MATCH(K19,IF($C19="男",INDIRECT('設定'!Y65),INDIRECT('設定'!Z65)),1),0,1,2,3,4,5,6,7,8,9,10))</f>
      </c>
      <c r="Q19" s="23">
        <f t="shared" si="0"/>
      </c>
      <c r="R19" s="23">
        <f t="shared" si="1"/>
      </c>
      <c r="S19" s="23">
        <f>IF(Q19="","",IF(Q19=5,INDEX('設定'!$A$2:$G$8,MATCH(R19,'設定'!$A$2:$A$8,1),MATCH(T19,'設定'!$A$2:$G$2,1)),IF('設定'!AA65,INDEX('設定'!$A$11:$G$17,MATCH(R19,'設定'!$A$11:$A$17,1),MATCH(T19,'設定'!$A$11:$G$11,1)),"-----")))</f>
      </c>
      <c r="T19" s="24">
        <f t="shared" si="2"/>
      </c>
      <c r="U19" s="25">
        <f t="shared" si="3"/>
      </c>
    </row>
    <row r="20" spans="1:21" ht="19.5" customHeight="1">
      <c r="A20" s="26">
        <v>17</v>
      </c>
      <c r="B20" s="49"/>
      <c r="C20" s="50"/>
      <c r="D20" s="50"/>
      <c r="E20" s="50"/>
      <c r="F20" s="51"/>
      <c r="G20" s="52"/>
      <c r="H20" s="50"/>
      <c r="I20" s="50"/>
      <c r="J20" s="50"/>
      <c r="K20" s="51"/>
      <c r="L20" s="28">
        <f ca="1">IF(G20="","",CHOOSE(MATCH($G20,IF($C20="男",INDIRECT('設定'!Q66),INDIRECT('設定'!R66)),1),0,1,2,3,4,5,6,7,8,9,10))</f>
      </c>
      <c r="M20" s="27">
        <f ca="1">IF(H20="","",CHOOSE(MATCH(H20,IF($C20="男",INDIRECT('設定'!S66),INDIRECT('設定'!T66)),1),0,1,2,3,4,5,6,7,8,9,10))</f>
      </c>
      <c r="N20" s="27">
        <f ca="1">IF(I20="","",CHOOSE(MATCH(I20,IF($C20="男",INDIRECT('設定'!U66),INDIRECT('設定'!V66)),1),0,1,2,3,4,5,6,7,8,9,10))</f>
      </c>
      <c r="O20" s="27">
        <f ca="1">IF(J20="","",CHOOSE(MATCH(J20,IF($C20="男",INDIRECT('設定'!W66),INDIRECT('設定'!X66)),1),0,1,2,3,4,5,6,7,8,9,10))</f>
      </c>
      <c r="P20" s="82">
        <f ca="1">IF(K20="","",CHOOSE(MATCH(K20,IF($C20="男",INDIRECT('設定'!Y66),INDIRECT('設定'!Z66)),1),0,1,2,3,4,5,6,7,8,9,10))</f>
      </c>
      <c r="Q20" s="30">
        <f t="shared" si="0"/>
      </c>
      <c r="R20" s="30">
        <f t="shared" si="1"/>
      </c>
      <c r="S20" s="30">
        <f>IF(Q20="","",IF(Q20=5,INDEX('設定'!$A$2:$G$8,MATCH(R20,'設定'!$A$2:$A$8,1),MATCH(T20,'設定'!$A$2:$G$2,1)),IF('設定'!AA66,INDEX('設定'!$A$11:$G$17,MATCH(R20,'設定'!$A$11:$A$17,1),MATCH(T20,'設定'!$A$11:$G$11,1)),"-----")))</f>
      </c>
      <c r="T20" s="31">
        <f t="shared" si="2"/>
      </c>
      <c r="U20" s="29">
        <f t="shared" si="3"/>
      </c>
    </row>
    <row r="21" spans="1:21" ht="19.5" customHeight="1">
      <c r="A21" s="26">
        <v>18</v>
      </c>
      <c r="B21" s="49"/>
      <c r="C21" s="50"/>
      <c r="D21" s="50"/>
      <c r="E21" s="50"/>
      <c r="F21" s="51"/>
      <c r="G21" s="52"/>
      <c r="H21" s="50"/>
      <c r="I21" s="50"/>
      <c r="J21" s="50"/>
      <c r="K21" s="51"/>
      <c r="L21" s="28">
        <f ca="1">IF(G21="","",CHOOSE(MATCH($G21,IF($C21="男",INDIRECT('設定'!Q67),INDIRECT('設定'!R67)),1),0,1,2,3,4,5,6,7,8,9,10))</f>
      </c>
      <c r="M21" s="27">
        <f ca="1">IF(H21="","",CHOOSE(MATCH(H21,IF($C21="男",INDIRECT('設定'!S67),INDIRECT('設定'!T67)),1),0,1,2,3,4,5,6,7,8,9,10))</f>
      </c>
      <c r="N21" s="27">
        <f ca="1">IF(I21="","",CHOOSE(MATCH(I21,IF($C21="男",INDIRECT('設定'!U67),INDIRECT('設定'!V67)),1),0,1,2,3,4,5,6,7,8,9,10))</f>
      </c>
      <c r="O21" s="27">
        <f ca="1">IF(J21="","",CHOOSE(MATCH(J21,IF($C21="男",INDIRECT('設定'!W67),INDIRECT('設定'!X67)),1),0,1,2,3,4,5,6,7,8,9,10))</f>
      </c>
      <c r="P21" s="82">
        <f ca="1">IF(K21="","",CHOOSE(MATCH(K21,IF($C21="男",INDIRECT('設定'!Y67),INDIRECT('設定'!Z67)),1),0,1,2,3,4,5,6,7,8,9,10))</f>
      </c>
      <c r="Q21" s="30">
        <f t="shared" si="0"/>
      </c>
      <c r="R21" s="30">
        <f t="shared" si="1"/>
      </c>
      <c r="S21" s="30">
        <f>IF(Q21="","",IF(Q21=5,INDEX('設定'!$A$2:$G$8,MATCH(R21,'設定'!$A$2:$A$8,1),MATCH(T21,'設定'!$A$2:$G$2,1)),IF('設定'!AA67,INDEX('設定'!$A$11:$G$17,MATCH(R21,'設定'!$A$11:$A$17,1),MATCH(T21,'設定'!$A$11:$G$11,1)),"-----")))</f>
      </c>
      <c r="T21" s="31">
        <f t="shared" si="2"/>
      </c>
      <c r="U21" s="29">
        <f t="shared" si="3"/>
      </c>
    </row>
    <row r="22" spans="1:21" ht="19.5" customHeight="1">
      <c r="A22" s="26">
        <v>19</v>
      </c>
      <c r="B22" s="49"/>
      <c r="C22" s="50"/>
      <c r="D22" s="50"/>
      <c r="E22" s="50"/>
      <c r="F22" s="51"/>
      <c r="G22" s="52"/>
      <c r="H22" s="50"/>
      <c r="I22" s="50"/>
      <c r="J22" s="50"/>
      <c r="K22" s="51"/>
      <c r="L22" s="28">
        <f ca="1">IF(G22="","",CHOOSE(MATCH($G22,IF($C22="男",INDIRECT('設定'!Q68),INDIRECT('設定'!R68)),1),0,1,2,3,4,5,6,7,8,9,10))</f>
      </c>
      <c r="M22" s="27">
        <f ca="1">IF(H22="","",CHOOSE(MATCH(H22,IF($C22="男",INDIRECT('設定'!S68),INDIRECT('設定'!T68)),1),0,1,2,3,4,5,6,7,8,9,10))</f>
      </c>
      <c r="N22" s="27">
        <f ca="1">IF(I22="","",CHOOSE(MATCH(I22,IF($C22="男",INDIRECT('設定'!U68),INDIRECT('設定'!V68)),1),0,1,2,3,4,5,6,7,8,9,10))</f>
      </c>
      <c r="O22" s="27">
        <f ca="1">IF(J22="","",CHOOSE(MATCH(J22,IF($C22="男",INDIRECT('設定'!W68),INDIRECT('設定'!X68)),1),0,1,2,3,4,5,6,7,8,9,10))</f>
      </c>
      <c r="P22" s="82">
        <f ca="1">IF(K22="","",CHOOSE(MATCH(K22,IF($C22="男",INDIRECT('設定'!Y68),INDIRECT('設定'!Z68)),1),0,1,2,3,4,5,6,7,8,9,10))</f>
      </c>
      <c r="Q22" s="30">
        <f t="shared" si="0"/>
      </c>
      <c r="R22" s="30">
        <f t="shared" si="1"/>
      </c>
      <c r="S22" s="30">
        <f>IF(Q22="","",IF(Q22=5,INDEX('設定'!$A$2:$G$8,MATCH(R22,'設定'!$A$2:$A$8,1),MATCH(T22,'設定'!$A$2:$G$2,1)),IF('設定'!AA68,INDEX('設定'!$A$11:$G$17,MATCH(R22,'設定'!$A$11:$A$17,1),MATCH(T22,'設定'!$A$11:$G$11,1)),"-----")))</f>
      </c>
      <c r="T22" s="31">
        <f t="shared" si="2"/>
      </c>
      <c r="U22" s="29">
        <f t="shared" si="3"/>
      </c>
    </row>
    <row r="23" spans="1:21" ht="19.5" customHeight="1" thickBot="1">
      <c r="A23" s="38">
        <v>20</v>
      </c>
      <c r="B23" s="57"/>
      <c r="C23" s="58"/>
      <c r="D23" s="58"/>
      <c r="E23" s="58"/>
      <c r="F23" s="59"/>
      <c r="G23" s="60"/>
      <c r="H23" s="58"/>
      <c r="I23" s="58"/>
      <c r="J23" s="58"/>
      <c r="K23" s="59"/>
      <c r="L23" s="40">
        <f ca="1">IF(G23="","",CHOOSE(MATCH($G23,IF($C23="男",INDIRECT('設定'!Q69),INDIRECT('設定'!R69)),1),0,1,2,3,4,5,6,7,8,9,10))</f>
      </c>
      <c r="M23" s="39">
        <f ca="1">IF(H23="","",CHOOSE(MATCH(H23,IF($C23="男",INDIRECT('設定'!S69),INDIRECT('設定'!T69)),1),0,1,2,3,4,5,6,7,8,9,10))</f>
      </c>
      <c r="N23" s="39">
        <f ca="1">IF(I23="","",CHOOSE(MATCH(I23,IF($C23="男",INDIRECT('設定'!U69),INDIRECT('設定'!V69)),1),0,1,2,3,4,5,6,7,8,9,10))</f>
      </c>
      <c r="O23" s="39">
        <f ca="1">IF(J23="","",CHOOSE(MATCH(J23,IF($C23="男",INDIRECT('設定'!W69),INDIRECT('設定'!X69)),1),0,1,2,3,4,5,6,7,8,9,10))</f>
      </c>
      <c r="P23" s="85">
        <f ca="1">IF(K23="","",CHOOSE(MATCH(K23,IF($C23="男",INDIRECT('設定'!Y69),INDIRECT('設定'!Z69)),1),0,1,2,3,4,5,6,7,8,9,10))</f>
      </c>
      <c r="Q23" s="42">
        <f t="shared" si="0"/>
      </c>
      <c r="R23" s="42">
        <f t="shared" si="1"/>
      </c>
      <c r="S23" s="42">
        <f>IF(Q23="","",IF(Q23=5,INDEX('設定'!$A$2:$G$8,MATCH(R23,'設定'!$A$2:$A$8,1),MATCH(T23,'設定'!$A$2:$G$2,1)),IF('設定'!AA69,INDEX('設定'!$A$11:$G$17,MATCH(R23,'設定'!$A$11:$A$17,1),MATCH(T23,'設定'!$A$11:$G$11,1)),"-----")))</f>
      </c>
      <c r="T23" s="43">
        <f t="shared" si="2"/>
      </c>
      <c r="U23" s="41">
        <f t="shared" si="3"/>
      </c>
    </row>
    <row r="24" spans="1:21" ht="19.5" customHeight="1">
      <c r="A24" s="20">
        <v>21</v>
      </c>
      <c r="B24" s="61"/>
      <c r="C24" s="62"/>
      <c r="D24" s="62"/>
      <c r="E24" s="62"/>
      <c r="F24" s="63"/>
      <c r="G24" s="64"/>
      <c r="H24" s="62"/>
      <c r="I24" s="62"/>
      <c r="J24" s="62"/>
      <c r="K24" s="63"/>
      <c r="L24" s="21">
        <f ca="1">IF(G24="","",CHOOSE(MATCH($G24,IF($C24="男",INDIRECT('設定'!Q70),INDIRECT('設定'!R70)),1),0,1,2,3,4,5,6,7,8,9,10))</f>
      </c>
      <c r="M24" s="22">
        <f ca="1">IF(H24="","",CHOOSE(MATCH(H24,IF($C24="男",INDIRECT('設定'!S70),INDIRECT('設定'!T70)),1),0,1,2,3,4,5,6,7,8,9,10))</f>
      </c>
      <c r="N24" s="22">
        <f ca="1">IF(I24="","",CHOOSE(MATCH(I24,IF($C24="男",INDIRECT('設定'!U70),INDIRECT('設定'!V70)),1),0,1,2,3,4,5,6,7,8,9,10))</f>
      </c>
      <c r="O24" s="22">
        <f ca="1">IF(J24="","",CHOOSE(MATCH(J24,IF($C24="男",INDIRECT('設定'!W70),INDIRECT('設定'!X70)),1),0,1,2,3,4,5,6,7,8,9,10))</f>
      </c>
      <c r="P24" s="84">
        <f ca="1">IF(K24="","",CHOOSE(MATCH(K24,IF($C24="男",INDIRECT('設定'!Y70),INDIRECT('設定'!Z70)),1),0,1,2,3,4,5,6,7,8,9,10))</f>
      </c>
      <c r="Q24" s="23">
        <f t="shared" si="0"/>
      </c>
      <c r="R24" s="23">
        <f t="shared" si="1"/>
      </c>
      <c r="S24" s="23">
        <f>IF(Q24="","",IF(Q24=5,INDEX('設定'!$A$2:$G$8,MATCH(R24,'設定'!$A$2:$A$8,1),MATCH(T24,'設定'!$A$2:$G$2,1)),IF('設定'!AA70,INDEX('設定'!$A$11:$G$17,MATCH(R24,'設定'!$A$11:$A$17,1),MATCH(T24,'設定'!$A$11:$G$11,1)),"-----")))</f>
      </c>
      <c r="T24" s="24">
        <f t="shared" si="2"/>
      </c>
      <c r="U24" s="25">
        <f t="shared" si="3"/>
      </c>
    </row>
    <row r="25" spans="1:21" ht="19.5" customHeight="1">
      <c r="A25" s="26">
        <v>22</v>
      </c>
      <c r="B25" s="49"/>
      <c r="C25" s="50"/>
      <c r="D25" s="50"/>
      <c r="E25" s="50"/>
      <c r="F25" s="51"/>
      <c r="G25" s="52"/>
      <c r="H25" s="50"/>
      <c r="I25" s="50"/>
      <c r="J25" s="50"/>
      <c r="K25" s="51"/>
      <c r="L25" s="28">
        <f ca="1">IF(G25="","",CHOOSE(MATCH($G25,IF($C25="男",INDIRECT('設定'!Q71),INDIRECT('設定'!R71)),1),0,1,2,3,4,5,6,7,8,9,10))</f>
      </c>
      <c r="M25" s="27">
        <f ca="1">IF(H25="","",CHOOSE(MATCH(H25,IF($C25="男",INDIRECT('設定'!S71),INDIRECT('設定'!T71)),1),0,1,2,3,4,5,6,7,8,9,10))</f>
      </c>
      <c r="N25" s="27">
        <f ca="1">IF(I25="","",CHOOSE(MATCH(I25,IF($C25="男",INDIRECT('設定'!U71),INDIRECT('設定'!V71)),1),0,1,2,3,4,5,6,7,8,9,10))</f>
      </c>
      <c r="O25" s="27">
        <f ca="1">IF(J25="","",CHOOSE(MATCH(J25,IF($C25="男",INDIRECT('設定'!W71),INDIRECT('設定'!X71)),1),0,1,2,3,4,5,6,7,8,9,10))</f>
      </c>
      <c r="P25" s="82">
        <f ca="1">IF(K25="","",CHOOSE(MATCH(K25,IF($C25="男",INDIRECT('設定'!Y71),INDIRECT('設定'!Z71)),1),0,1,2,3,4,5,6,7,8,9,10))</f>
      </c>
      <c r="Q25" s="30">
        <f t="shared" si="0"/>
      </c>
      <c r="R25" s="30">
        <f t="shared" si="1"/>
      </c>
      <c r="S25" s="30">
        <f>IF(Q25="","",IF(Q25=5,INDEX('設定'!$A$2:$G$8,MATCH(R25,'設定'!$A$2:$A$8,1),MATCH(T25,'設定'!$A$2:$G$2,1)),IF('設定'!AA71,INDEX('設定'!$A$11:$G$17,MATCH(R25,'設定'!$A$11:$A$17,1),MATCH(T25,'設定'!$A$11:$G$11,1)),"-----")))</f>
      </c>
      <c r="T25" s="31">
        <f t="shared" si="2"/>
      </c>
      <c r="U25" s="29">
        <f t="shared" si="3"/>
      </c>
    </row>
    <row r="26" spans="1:21" ht="19.5" customHeight="1">
      <c r="A26" s="26">
        <v>23</v>
      </c>
      <c r="B26" s="49"/>
      <c r="C26" s="50"/>
      <c r="D26" s="50"/>
      <c r="E26" s="50"/>
      <c r="F26" s="51"/>
      <c r="G26" s="52"/>
      <c r="H26" s="50"/>
      <c r="I26" s="50"/>
      <c r="J26" s="50"/>
      <c r="K26" s="51"/>
      <c r="L26" s="28">
        <f ca="1">IF(G26="","",CHOOSE(MATCH($G26,IF($C26="男",INDIRECT('設定'!Q72),INDIRECT('設定'!R72)),1),0,1,2,3,4,5,6,7,8,9,10))</f>
      </c>
      <c r="M26" s="27">
        <f ca="1">IF(H26="","",CHOOSE(MATCH(H26,IF($C26="男",INDIRECT('設定'!S72),INDIRECT('設定'!T72)),1),0,1,2,3,4,5,6,7,8,9,10))</f>
      </c>
      <c r="N26" s="27">
        <f ca="1">IF(I26="","",CHOOSE(MATCH(I26,IF($C26="男",INDIRECT('設定'!U72),INDIRECT('設定'!V72)),1),0,1,2,3,4,5,6,7,8,9,10))</f>
      </c>
      <c r="O26" s="27">
        <f ca="1">IF(J26="","",CHOOSE(MATCH(J26,IF($C26="男",INDIRECT('設定'!W72),INDIRECT('設定'!X72)),1),0,1,2,3,4,5,6,7,8,9,10))</f>
      </c>
      <c r="P26" s="82">
        <f ca="1">IF(K26="","",CHOOSE(MATCH(K26,IF($C26="男",INDIRECT('設定'!Y72),INDIRECT('設定'!Z72)),1),0,1,2,3,4,5,6,7,8,9,10))</f>
      </c>
      <c r="Q26" s="30">
        <f t="shared" si="0"/>
      </c>
      <c r="R26" s="30">
        <f t="shared" si="1"/>
      </c>
      <c r="S26" s="30">
        <f>IF(Q26="","",IF(Q26=5,INDEX('設定'!$A$2:$G$8,MATCH(R26,'設定'!$A$2:$A$8,1),MATCH(T26,'設定'!$A$2:$G$2,1)),IF('設定'!AA72,INDEX('設定'!$A$11:$G$17,MATCH(R26,'設定'!$A$11:$A$17,1),MATCH(T26,'設定'!$A$11:$G$11,1)),"-----")))</f>
      </c>
      <c r="T26" s="31">
        <f t="shared" si="2"/>
      </c>
      <c r="U26" s="29">
        <f t="shared" si="3"/>
      </c>
    </row>
    <row r="27" spans="1:21" ht="19.5" customHeight="1">
      <c r="A27" s="26">
        <v>24</v>
      </c>
      <c r="B27" s="49"/>
      <c r="C27" s="50"/>
      <c r="D27" s="50"/>
      <c r="E27" s="50"/>
      <c r="F27" s="51"/>
      <c r="G27" s="52"/>
      <c r="H27" s="50"/>
      <c r="I27" s="50"/>
      <c r="J27" s="50"/>
      <c r="K27" s="51"/>
      <c r="L27" s="28">
        <f ca="1">IF(G27="","",CHOOSE(MATCH($G27,IF($C27="男",INDIRECT('設定'!Q73),INDIRECT('設定'!R73)),1),0,1,2,3,4,5,6,7,8,9,10))</f>
      </c>
      <c r="M27" s="27">
        <f ca="1">IF(H27="","",CHOOSE(MATCH(H27,IF($C27="男",INDIRECT('設定'!S73),INDIRECT('設定'!T73)),1),0,1,2,3,4,5,6,7,8,9,10))</f>
      </c>
      <c r="N27" s="27">
        <f ca="1">IF(I27="","",CHOOSE(MATCH(I27,IF($C27="男",INDIRECT('設定'!U73),INDIRECT('設定'!V73)),1),0,1,2,3,4,5,6,7,8,9,10))</f>
      </c>
      <c r="O27" s="27">
        <f ca="1">IF(J27="","",CHOOSE(MATCH(J27,IF($C27="男",INDIRECT('設定'!W73),INDIRECT('設定'!X73)),1),0,1,2,3,4,5,6,7,8,9,10))</f>
      </c>
      <c r="P27" s="82">
        <f ca="1">IF(K27="","",CHOOSE(MATCH(K27,IF($C27="男",INDIRECT('設定'!Y73),INDIRECT('設定'!Z73)),1),0,1,2,3,4,5,6,7,8,9,10))</f>
      </c>
      <c r="Q27" s="30">
        <f t="shared" si="0"/>
      </c>
      <c r="R27" s="30">
        <f t="shared" si="1"/>
      </c>
      <c r="S27" s="30">
        <f>IF(Q27="","",IF(Q27=5,INDEX('設定'!$A$2:$G$8,MATCH(R27,'設定'!$A$2:$A$8,1),MATCH(T27,'設定'!$A$2:$G$2,1)),IF('設定'!AA73,INDEX('設定'!$A$11:$G$17,MATCH(R27,'設定'!$A$11:$A$17,1),MATCH(T27,'設定'!$A$11:$G$11,1)),"-----")))</f>
      </c>
      <c r="T27" s="31">
        <f t="shared" si="2"/>
      </c>
      <c r="U27" s="29">
        <f t="shared" si="3"/>
      </c>
    </row>
    <row r="28" spans="1:21" ht="19.5" customHeight="1">
      <c r="A28" s="32">
        <v>25</v>
      </c>
      <c r="B28" s="53"/>
      <c r="C28" s="54"/>
      <c r="D28" s="54"/>
      <c r="E28" s="54"/>
      <c r="F28" s="55"/>
      <c r="G28" s="56"/>
      <c r="H28" s="54"/>
      <c r="I28" s="54"/>
      <c r="J28" s="54"/>
      <c r="K28" s="55"/>
      <c r="L28" s="34">
        <f ca="1">IF(G28="","",CHOOSE(MATCH($G28,IF($C28="男",INDIRECT('設定'!Q74),INDIRECT('設定'!R74)),1),0,1,2,3,4,5,6,7,8,9,10))</f>
      </c>
      <c r="M28" s="33">
        <f ca="1">IF(H28="","",CHOOSE(MATCH(H28,IF($C28="男",INDIRECT('設定'!S74),INDIRECT('設定'!T74)),1),0,1,2,3,4,5,6,7,8,9,10))</f>
      </c>
      <c r="N28" s="33">
        <f ca="1">IF(I28="","",CHOOSE(MATCH(I28,IF($C28="男",INDIRECT('設定'!U74),INDIRECT('設定'!V74)),1),0,1,2,3,4,5,6,7,8,9,10))</f>
      </c>
      <c r="O28" s="33">
        <f ca="1">IF(J28="","",CHOOSE(MATCH(J28,IF($C28="男",INDIRECT('設定'!W74),INDIRECT('設定'!X74)),1),0,1,2,3,4,5,6,7,8,9,10))</f>
      </c>
      <c r="P28" s="83">
        <f ca="1">IF(K28="","",CHOOSE(MATCH(K28,IF($C28="男",INDIRECT('設定'!Y74),INDIRECT('設定'!Z74)),1),0,1,2,3,4,5,6,7,8,9,10))</f>
      </c>
      <c r="Q28" s="36">
        <f t="shared" si="0"/>
      </c>
      <c r="R28" s="36">
        <f t="shared" si="1"/>
      </c>
      <c r="S28" s="36">
        <f>IF(Q28="","",IF(Q28=5,INDEX('設定'!$A$2:$G$8,MATCH(R28,'設定'!$A$2:$A$8,1),MATCH(T28,'設定'!$A$2:$G$2,1)),IF('設定'!AA74,INDEX('設定'!$A$11:$G$17,MATCH(R28,'設定'!$A$11:$A$17,1),MATCH(T28,'設定'!$A$11:$G$11,1)),"-----")))</f>
      </c>
      <c r="T28" s="37">
        <f t="shared" si="2"/>
      </c>
      <c r="U28" s="35">
        <f t="shared" si="3"/>
      </c>
    </row>
    <row r="29" spans="1:21" ht="19.5" customHeight="1">
      <c r="A29" s="19">
        <v>26</v>
      </c>
      <c r="B29" s="45"/>
      <c r="C29" s="46"/>
      <c r="D29" s="46"/>
      <c r="E29" s="46"/>
      <c r="F29" s="47"/>
      <c r="G29" s="48"/>
      <c r="H29" s="46"/>
      <c r="I29" s="46"/>
      <c r="J29" s="46"/>
      <c r="K29" s="47"/>
      <c r="L29" s="21">
        <f ca="1">IF(G29="","",CHOOSE(MATCH($G29,IF($C29="男",INDIRECT('設定'!Q75),INDIRECT('設定'!R75)),1),0,1,2,3,4,5,6,7,8,9,10))</f>
      </c>
      <c r="M29" s="22">
        <f ca="1">IF(H29="","",CHOOSE(MATCH(H29,IF($C29="男",INDIRECT('設定'!S75),INDIRECT('設定'!T75)),1),0,1,2,3,4,5,6,7,8,9,10))</f>
      </c>
      <c r="N29" s="22">
        <f ca="1">IF(I29="","",CHOOSE(MATCH(I29,IF($C29="男",INDIRECT('設定'!U75),INDIRECT('設定'!V75)),1),0,1,2,3,4,5,6,7,8,9,10))</f>
      </c>
      <c r="O29" s="22">
        <f ca="1">IF(J29="","",CHOOSE(MATCH(J29,IF($C29="男",INDIRECT('設定'!W75),INDIRECT('設定'!X75)),1),0,1,2,3,4,5,6,7,8,9,10))</f>
      </c>
      <c r="P29" s="84">
        <f ca="1">IF(K29="","",CHOOSE(MATCH(K29,IF($C29="男",INDIRECT('設定'!Y75),INDIRECT('設定'!Z75)),1),0,1,2,3,4,5,6,7,8,9,10))</f>
      </c>
      <c r="Q29" s="23">
        <f t="shared" si="0"/>
      </c>
      <c r="R29" s="23">
        <f t="shared" si="1"/>
      </c>
      <c r="S29" s="23">
        <f>IF(Q29="","",IF(Q29=5,INDEX('設定'!$A$2:$G$8,MATCH(R29,'設定'!$A$2:$A$8,1),MATCH(T29,'設定'!$A$2:$G$2,1)),IF('設定'!AA75,INDEX('設定'!$A$11:$G$17,MATCH(R29,'設定'!$A$11:$A$17,1),MATCH(T29,'設定'!$A$11:$G$11,1)),"-----")))</f>
      </c>
      <c r="T29" s="24">
        <f t="shared" si="2"/>
      </c>
      <c r="U29" s="25">
        <f t="shared" si="3"/>
      </c>
    </row>
    <row r="30" spans="1:21" ht="19.5" customHeight="1">
      <c r="A30" s="26">
        <v>27</v>
      </c>
      <c r="B30" s="49"/>
      <c r="C30" s="50"/>
      <c r="D30" s="50"/>
      <c r="E30" s="50"/>
      <c r="F30" s="51"/>
      <c r="G30" s="52"/>
      <c r="H30" s="50"/>
      <c r="I30" s="50"/>
      <c r="J30" s="50"/>
      <c r="K30" s="51"/>
      <c r="L30" s="28">
        <f ca="1">IF(G30="","",CHOOSE(MATCH($G30,IF($C30="男",INDIRECT('設定'!Q76),INDIRECT('設定'!R76)),1),0,1,2,3,4,5,6,7,8,9,10))</f>
      </c>
      <c r="M30" s="27">
        <f ca="1">IF(H30="","",CHOOSE(MATCH(H30,IF($C30="男",INDIRECT('設定'!S76),INDIRECT('設定'!T76)),1),0,1,2,3,4,5,6,7,8,9,10))</f>
      </c>
      <c r="N30" s="27">
        <f ca="1">IF(I30="","",CHOOSE(MATCH(I30,IF($C30="男",INDIRECT('設定'!U76),INDIRECT('設定'!V76)),1),0,1,2,3,4,5,6,7,8,9,10))</f>
      </c>
      <c r="O30" s="27">
        <f ca="1">IF(J30="","",CHOOSE(MATCH(J30,IF($C30="男",INDIRECT('設定'!W76),INDIRECT('設定'!X76)),1),0,1,2,3,4,5,6,7,8,9,10))</f>
      </c>
      <c r="P30" s="82">
        <f ca="1">IF(K30="","",CHOOSE(MATCH(K30,IF($C30="男",INDIRECT('設定'!Y76),INDIRECT('設定'!Z76)),1),0,1,2,3,4,5,6,7,8,9,10))</f>
      </c>
      <c r="Q30" s="30">
        <f t="shared" si="0"/>
      </c>
      <c r="R30" s="30">
        <f t="shared" si="1"/>
      </c>
      <c r="S30" s="30">
        <f>IF(Q30="","",IF(Q30=5,INDEX('設定'!$A$2:$G$8,MATCH(R30,'設定'!$A$2:$A$8,1),MATCH(T30,'設定'!$A$2:$G$2,1)),IF('設定'!AA76,INDEX('設定'!$A$11:$G$17,MATCH(R30,'設定'!$A$11:$A$17,1),MATCH(T30,'設定'!$A$11:$G$11,1)),"-----")))</f>
      </c>
      <c r="T30" s="31">
        <f t="shared" si="2"/>
      </c>
      <c r="U30" s="29">
        <f t="shared" si="3"/>
      </c>
    </row>
    <row r="31" spans="1:21" ht="19.5" customHeight="1">
      <c r="A31" s="26">
        <v>28</v>
      </c>
      <c r="B31" s="49"/>
      <c r="C31" s="50"/>
      <c r="D31" s="50"/>
      <c r="E31" s="50"/>
      <c r="F31" s="51"/>
      <c r="G31" s="52"/>
      <c r="H31" s="50"/>
      <c r="I31" s="50"/>
      <c r="J31" s="50"/>
      <c r="K31" s="51"/>
      <c r="L31" s="28">
        <f ca="1">IF(G31="","",CHOOSE(MATCH($G31,IF($C31="男",INDIRECT('設定'!Q77),INDIRECT('設定'!R77)),1),0,1,2,3,4,5,6,7,8,9,10))</f>
      </c>
      <c r="M31" s="27">
        <f ca="1">IF(H31="","",CHOOSE(MATCH(H31,IF($C31="男",INDIRECT('設定'!S77),INDIRECT('設定'!T77)),1),0,1,2,3,4,5,6,7,8,9,10))</f>
      </c>
      <c r="N31" s="27">
        <f ca="1">IF(I31="","",CHOOSE(MATCH(I31,IF($C31="男",INDIRECT('設定'!U77),INDIRECT('設定'!V77)),1),0,1,2,3,4,5,6,7,8,9,10))</f>
      </c>
      <c r="O31" s="27">
        <f ca="1">IF(J31="","",CHOOSE(MATCH(J31,IF($C31="男",INDIRECT('設定'!W77),INDIRECT('設定'!X77)),1),0,1,2,3,4,5,6,7,8,9,10))</f>
      </c>
      <c r="P31" s="82">
        <f ca="1">IF(K31="","",CHOOSE(MATCH(K31,IF($C31="男",INDIRECT('設定'!Y77),INDIRECT('設定'!Z77)),1),0,1,2,3,4,5,6,7,8,9,10))</f>
      </c>
      <c r="Q31" s="30">
        <f t="shared" si="0"/>
      </c>
      <c r="R31" s="30">
        <f t="shared" si="1"/>
      </c>
      <c r="S31" s="30">
        <f>IF(Q31="","",IF(Q31=5,INDEX('設定'!$A$2:$G$8,MATCH(R31,'設定'!$A$2:$A$8,1),MATCH(T31,'設定'!$A$2:$G$2,1)),IF('設定'!AA77,INDEX('設定'!$A$11:$G$17,MATCH(R31,'設定'!$A$11:$A$17,1),MATCH(T31,'設定'!$A$11:$G$11,1)),"-----")))</f>
      </c>
      <c r="T31" s="31">
        <f t="shared" si="2"/>
      </c>
      <c r="U31" s="29">
        <f t="shared" si="3"/>
      </c>
    </row>
    <row r="32" spans="1:21" ht="19.5" customHeight="1">
      <c r="A32" s="26">
        <v>29</v>
      </c>
      <c r="B32" s="49"/>
      <c r="C32" s="50"/>
      <c r="D32" s="50"/>
      <c r="E32" s="50"/>
      <c r="F32" s="51"/>
      <c r="G32" s="52"/>
      <c r="H32" s="50"/>
      <c r="I32" s="50"/>
      <c r="J32" s="50"/>
      <c r="K32" s="51"/>
      <c r="L32" s="28">
        <f ca="1">IF(G32="","",CHOOSE(MATCH($G32,IF($C32="男",INDIRECT('設定'!Q78),INDIRECT('設定'!R78)),1),0,1,2,3,4,5,6,7,8,9,10))</f>
      </c>
      <c r="M32" s="27">
        <f ca="1">IF(H32="","",CHOOSE(MATCH(H32,IF($C32="男",INDIRECT('設定'!S78),INDIRECT('設定'!T78)),1),0,1,2,3,4,5,6,7,8,9,10))</f>
      </c>
      <c r="N32" s="27">
        <f ca="1">IF(I32="","",CHOOSE(MATCH(I32,IF($C32="男",INDIRECT('設定'!U78),INDIRECT('設定'!V78)),1),0,1,2,3,4,5,6,7,8,9,10))</f>
      </c>
      <c r="O32" s="27">
        <f ca="1">IF(J32="","",CHOOSE(MATCH(J32,IF($C32="男",INDIRECT('設定'!W78),INDIRECT('設定'!X78)),1),0,1,2,3,4,5,6,7,8,9,10))</f>
      </c>
      <c r="P32" s="82">
        <f ca="1">IF(K32="","",CHOOSE(MATCH(K32,IF($C32="男",INDIRECT('設定'!Y78),INDIRECT('設定'!Z78)),1),0,1,2,3,4,5,6,7,8,9,10))</f>
      </c>
      <c r="Q32" s="30">
        <f t="shared" si="0"/>
      </c>
      <c r="R32" s="30">
        <f t="shared" si="1"/>
      </c>
      <c r="S32" s="30">
        <f>IF(Q32="","",IF(Q32=5,INDEX('設定'!$A$2:$G$8,MATCH(R32,'設定'!$A$2:$A$8,1),MATCH(T32,'設定'!$A$2:$G$2,1)),IF('設定'!AA78,INDEX('設定'!$A$11:$G$17,MATCH(R32,'設定'!$A$11:$A$17,1),MATCH(T32,'設定'!$A$11:$G$11,1)),"-----")))</f>
      </c>
      <c r="T32" s="31">
        <f t="shared" si="2"/>
      </c>
      <c r="U32" s="29">
        <f t="shared" si="3"/>
      </c>
    </row>
    <row r="33" spans="1:21" ht="19.5" customHeight="1">
      <c r="A33" s="32">
        <v>30</v>
      </c>
      <c r="B33" s="53"/>
      <c r="C33" s="54"/>
      <c r="D33" s="54"/>
      <c r="E33" s="54"/>
      <c r="F33" s="55"/>
      <c r="G33" s="56"/>
      <c r="H33" s="54"/>
      <c r="I33" s="54"/>
      <c r="J33" s="54"/>
      <c r="K33" s="55"/>
      <c r="L33" s="34">
        <f ca="1">IF(G33="","",CHOOSE(MATCH($G33,IF($C33="男",INDIRECT('設定'!Q79),INDIRECT('設定'!R79)),1),0,1,2,3,4,5,6,7,8,9,10))</f>
      </c>
      <c r="M33" s="33">
        <f ca="1">IF(H33="","",CHOOSE(MATCH(H33,IF($C33="男",INDIRECT('設定'!S79),INDIRECT('設定'!T79)),1),0,1,2,3,4,5,6,7,8,9,10))</f>
      </c>
      <c r="N33" s="33">
        <f ca="1">IF(I33="","",CHOOSE(MATCH(I33,IF($C33="男",INDIRECT('設定'!U79),INDIRECT('設定'!V79)),1),0,1,2,3,4,5,6,7,8,9,10))</f>
      </c>
      <c r="O33" s="33">
        <f ca="1">IF(J33="","",CHOOSE(MATCH(J33,IF($C33="男",INDIRECT('設定'!W79),INDIRECT('設定'!X79)),1),0,1,2,3,4,5,6,7,8,9,10))</f>
      </c>
      <c r="P33" s="83">
        <f ca="1">IF(K33="","",CHOOSE(MATCH(K33,IF($C33="男",INDIRECT('設定'!Y79),INDIRECT('設定'!Z79)),1),0,1,2,3,4,5,6,7,8,9,10))</f>
      </c>
      <c r="Q33" s="36">
        <f t="shared" si="0"/>
      </c>
      <c r="R33" s="36">
        <f t="shared" si="1"/>
      </c>
      <c r="S33" s="36">
        <f>IF(Q33="","",IF(Q33=5,INDEX('設定'!$A$2:$G$8,MATCH(R33,'設定'!$A$2:$A$8,1),MATCH(T33,'設定'!$A$2:$G$2,1)),IF('設定'!AA79,INDEX('設定'!$A$11:$G$17,MATCH(R33,'設定'!$A$11:$A$17,1),MATCH(T33,'設定'!$A$11:$G$11,1)),"-----")))</f>
      </c>
      <c r="T33" s="37">
        <f t="shared" si="2"/>
      </c>
      <c r="U33" s="35">
        <f t="shared" si="3"/>
      </c>
    </row>
    <row r="34" spans="1:21" ht="19.5" customHeight="1">
      <c r="A34" s="19">
        <v>31</v>
      </c>
      <c r="B34" s="45"/>
      <c r="C34" s="46"/>
      <c r="D34" s="46"/>
      <c r="E34" s="46"/>
      <c r="F34" s="47"/>
      <c r="G34" s="48"/>
      <c r="H34" s="46"/>
      <c r="I34" s="46"/>
      <c r="J34" s="46"/>
      <c r="K34" s="47"/>
      <c r="L34" s="21">
        <f ca="1">IF(G34="","",CHOOSE(MATCH($G34,IF($C34="男",INDIRECT('設定'!Q80),INDIRECT('設定'!R80)),1),0,1,2,3,4,5,6,7,8,9,10))</f>
      </c>
      <c r="M34" s="22">
        <f ca="1">IF(H34="","",CHOOSE(MATCH(H34,IF($C34="男",INDIRECT('設定'!S80),INDIRECT('設定'!T80)),1),0,1,2,3,4,5,6,7,8,9,10))</f>
      </c>
      <c r="N34" s="22">
        <f ca="1">IF(I34="","",CHOOSE(MATCH(I34,IF($C34="男",INDIRECT('設定'!U80),INDIRECT('設定'!V80)),1),0,1,2,3,4,5,6,7,8,9,10))</f>
      </c>
      <c r="O34" s="22">
        <f ca="1">IF(J34="","",CHOOSE(MATCH(J34,IF($C34="男",INDIRECT('設定'!W80),INDIRECT('設定'!X80)),1),0,1,2,3,4,5,6,7,8,9,10))</f>
      </c>
      <c r="P34" s="84">
        <f ca="1">IF(K34="","",CHOOSE(MATCH(K34,IF($C34="男",INDIRECT('設定'!Y80),INDIRECT('設定'!Z80)),1),0,1,2,3,4,5,6,7,8,9,10))</f>
      </c>
      <c r="Q34" s="23">
        <f t="shared" si="0"/>
      </c>
      <c r="R34" s="23">
        <f t="shared" si="1"/>
      </c>
      <c r="S34" s="23">
        <f>IF(Q34="","",IF(Q34=5,INDEX('設定'!$A$2:$G$8,MATCH(R34,'設定'!$A$2:$A$8,1),MATCH(T34,'設定'!$A$2:$G$2,1)),IF('設定'!AA80,INDEX('設定'!$A$11:$G$17,MATCH(R34,'設定'!$A$11:$A$17,1),MATCH(T34,'設定'!$A$11:$G$11,1)),"-----")))</f>
      </c>
      <c r="T34" s="24">
        <f t="shared" si="2"/>
      </c>
      <c r="U34" s="25">
        <f t="shared" si="3"/>
      </c>
    </row>
    <row r="35" spans="1:21" ht="19.5" customHeight="1">
      <c r="A35" s="26">
        <v>32</v>
      </c>
      <c r="B35" s="49"/>
      <c r="C35" s="50"/>
      <c r="D35" s="50"/>
      <c r="E35" s="50"/>
      <c r="F35" s="51"/>
      <c r="G35" s="52"/>
      <c r="H35" s="50"/>
      <c r="I35" s="50"/>
      <c r="J35" s="50"/>
      <c r="K35" s="51"/>
      <c r="L35" s="28">
        <f ca="1">IF(G35="","",CHOOSE(MATCH($G35,IF($C35="男",INDIRECT('設定'!Q81),INDIRECT('設定'!R81)),1),0,1,2,3,4,5,6,7,8,9,10))</f>
      </c>
      <c r="M35" s="27">
        <f ca="1">IF(H35="","",CHOOSE(MATCH(H35,IF($C35="男",INDIRECT('設定'!S81),INDIRECT('設定'!T81)),1),0,1,2,3,4,5,6,7,8,9,10))</f>
      </c>
      <c r="N35" s="27">
        <f ca="1">IF(I35="","",CHOOSE(MATCH(I35,IF($C35="男",INDIRECT('設定'!U81),INDIRECT('設定'!V81)),1),0,1,2,3,4,5,6,7,8,9,10))</f>
      </c>
      <c r="O35" s="27">
        <f ca="1">IF(J35="","",CHOOSE(MATCH(J35,IF($C35="男",INDIRECT('設定'!W81),INDIRECT('設定'!X81)),1),0,1,2,3,4,5,6,7,8,9,10))</f>
      </c>
      <c r="P35" s="82">
        <f ca="1">IF(K35="","",CHOOSE(MATCH(K35,IF($C35="男",INDIRECT('設定'!Y81),INDIRECT('設定'!Z81)),1),0,1,2,3,4,5,6,7,8,9,10))</f>
      </c>
      <c r="Q35" s="30">
        <f t="shared" si="0"/>
      </c>
      <c r="R35" s="30">
        <f t="shared" si="1"/>
      </c>
      <c r="S35" s="30">
        <f>IF(Q35="","",IF(Q35=5,INDEX('設定'!$A$2:$G$8,MATCH(R35,'設定'!$A$2:$A$8,1),MATCH(T35,'設定'!$A$2:$G$2,1)),IF('設定'!AA81,INDEX('設定'!$A$11:$G$17,MATCH(R35,'設定'!$A$11:$A$17,1),MATCH(T35,'設定'!$A$11:$G$11,1)),"-----")))</f>
      </c>
      <c r="T35" s="31">
        <f t="shared" si="2"/>
      </c>
      <c r="U35" s="29">
        <f t="shared" si="3"/>
      </c>
    </row>
    <row r="36" spans="1:21" ht="19.5" customHeight="1">
      <c r="A36" s="26">
        <v>33</v>
      </c>
      <c r="B36" s="49"/>
      <c r="C36" s="50"/>
      <c r="D36" s="50"/>
      <c r="E36" s="50"/>
      <c r="F36" s="51"/>
      <c r="G36" s="52"/>
      <c r="H36" s="50"/>
      <c r="I36" s="50"/>
      <c r="J36" s="50"/>
      <c r="K36" s="51"/>
      <c r="L36" s="28">
        <f ca="1">IF(G36="","",CHOOSE(MATCH($G36,IF($C36="男",INDIRECT('設定'!Q82),INDIRECT('設定'!R82)),1),0,1,2,3,4,5,6,7,8,9,10))</f>
      </c>
      <c r="M36" s="27">
        <f ca="1">IF(H36="","",CHOOSE(MATCH(H36,IF($C36="男",INDIRECT('設定'!S82),INDIRECT('設定'!T82)),1),0,1,2,3,4,5,6,7,8,9,10))</f>
      </c>
      <c r="N36" s="27">
        <f ca="1">IF(I36="","",CHOOSE(MATCH(I36,IF($C36="男",INDIRECT('設定'!U82),INDIRECT('設定'!V82)),1),0,1,2,3,4,5,6,7,8,9,10))</f>
      </c>
      <c r="O36" s="27">
        <f ca="1">IF(J36="","",CHOOSE(MATCH(J36,IF($C36="男",INDIRECT('設定'!W82),INDIRECT('設定'!X82)),1),0,1,2,3,4,5,6,7,8,9,10))</f>
      </c>
      <c r="P36" s="82">
        <f ca="1">IF(K36="","",CHOOSE(MATCH(K36,IF($C36="男",INDIRECT('設定'!Y82),INDIRECT('設定'!Z82)),1),0,1,2,3,4,5,6,7,8,9,10))</f>
      </c>
      <c r="Q36" s="30">
        <f aca="true" t="shared" si="4" ref="Q36:Q67">IF(B36="","",COUNT(L36:P36))</f>
      </c>
      <c r="R36" s="30">
        <f aca="true" t="shared" si="5" ref="R36:R67">IF(B36="","",SUM(L36:P36))</f>
      </c>
      <c r="S36" s="30">
        <f>IF(Q36="","",IF(Q36=5,INDEX('設定'!$A$2:$G$8,MATCH(R36,'設定'!$A$2:$A$8,1),MATCH(T36,'設定'!$A$2:$G$2,1)),IF('設定'!AA82,INDEX('設定'!$A$11:$G$17,MATCH(R36,'設定'!$A$11:$A$17,1),MATCH(T36,'設定'!$A$11:$G$11,1)),"-----")))</f>
      </c>
      <c r="T36" s="31">
        <f aca="true" t="shared" si="6" ref="T36:T67">IF(B36="","",MIN(L36:P36))</f>
      </c>
      <c r="U36" s="29">
        <f aca="true" t="shared" si="7" ref="U36:U67">IF(B36="","",MAX(L36:P36))</f>
      </c>
    </row>
    <row r="37" spans="1:21" ht="19.5" customHeight="1">
      <c r="A37" s="26">
        <v>34</v>
      </c>
      <c r="B37" s="49"/>
      <c r="C37" s="50"/>
      <c r="D37" s="50"/>
      <c r="E37" s="50"/>
      <c r="F37" s="51"/>
      <c r="G37" s="52"/>
      <c r="H37" s="50"/>
      <c r="I37" s="50"/>
      <c r="J37" s="50"/>
      <c r="K37" s="51"/>
      <c r="L37" s="28">
        <f ca="1">IF(G37="","",CHOOSE(MATCH($G37,IF($C37="男",INDIRECT('設定'!Q83),INDIRECT('設定'!R83)),1),0,1,2,3,4,5,6,7,8,9,10))</f>
      </c>
      <c r="M37" s="27">
        <f ca="1">IF(H37="","",CHOOSE(MATCH(H37,IF($C37="男",INDIRECT('設定'!S83),INDIRECT('設定'!T83)),1),0,1,2,3,4,5,6,7,8,9,10))</f>
      </c>
      <c r="N37" s="27">
        <f ca="1">IF(I37="","",CHOOSE(MATCH(I37,IF($C37="男",INDIRECT('設定'!U83),INDIRECT('設定'!V83)),1),0,1,2,3,4,5,6,7,8,9,10))</f>
      </c>
      <c r="O37" s="27">
        <f ca="1">IF(J37="","",CHOOSE(MATCH(J37,IF($C37="男",INDIRECT('設定'!W83),INDIRECT('設定'!X83)),1),0,1,2,3,4,5,6,7,8,9,10))</f>
      </c>
      <c r="P37" s="82">
        <f ca="1">IF(K37="","",CHOOSE(MATCH(K37,IF($C37="男",INDIRECT('設定'!Y83),INDIRECT('設定'!Z83)),1),0,1,2,3,4,5,6,7,8,9,10))</f>
      </c>
      <c r="Q37" s="30">
        <f t="shared" si="4"/>
      </c>
      <c r="R37" s="30">
        <f t="shared" si="5"/>
      </c>
      <c r="S37" s="30">
        <f>IF(Q37="","",IF(Q37=5,INDEX('設定'!$A$2:$G$8,MATCH(R37,'設定'!$A$2:$A$8,1),MATCH(T37,'設定'!$A$2:$G$2,1)),IF('設定'!AA83,INDEX('設定'!$A$11:$G$17,MATCH(R37,'設定'!$A$11:$A$17,1),MATCH(T37,'設定'!$A$11:$G$11,1)),"-----")))</f>
      </c>
      <c r="T37" s="31">
        <f t="shared" si="6"/>
      </c>
      <c r="U37" s="29">
        <f t="shared" si="7"/>
      </c>
    </row>
    <row r="38" spans="1:21" ht="19.5" customHeight="1">
      <c r="A38" s="32">
        <v>35</v>
      </c>
      <c r="B38" s="53"/>
      <c r="C38" s="54"/>
      <c r="D38" s="54"/>
      <c r="E38" s="54"/>
      <c r="F38" s="55"/>
      <c r="G38" s="56"/>
      <c r="H38" s="54"/>
      <c r="I38" s="54"/>
      <c r="J38" s="54"/>
      <c r="K38" s="55"/>
      <c r="L38" s="34">
        <f ca="1">IF(G38="","",CHOOSE(MATCH($G38,IF($C38="男",INDIRECT('設定'!Q84),INDIRECT('設定'!R84)),1),0,1,2,3,4,5,6,7,8,9,10))</f>
      </c>
      <c r="M38" s="33">
        <f ca="1">IF(H38="","",CHOOSE(MATCH(H38,IF($C38="男",INDIRECT('設定'!S84),INDIRECT('設定'!T84)),1),0,1,2,3,4,5,6,7,8,9,10))</f>
      </c>
      <c r="N38" s="33">
        <f ca="1">IF(I38="","",CHOOSE(MATCH(I38,IF($C38="男",INDIRECT('設定'!U84),INDIRECT('設定'!V84)),1),0,1,2,3,4,5,6,7,8,9,10))</f>
      </c>
      <c r="O38" s="33">
        <f ca="1">IF(J38="","",CHOOSE(MATCH(J38,IF($C38="男",INDIRECT('設定'!W84),INDIRECT('設定'!X84)),1),0,1,2,3,4,5,6,7,8,9,10))</f>
      </c>
      <c r="P38" s="83">
        <f ca="1">IF(K38="","",CHOOSE(MATCH(K38,IF($C38="男",INDIRECT('設定'!Y84),INDIRECT('設定'!Z84)),1),0,1,2,3,4,5,6,7,8,9,10))</f>
      </c>
      <c r="Q38" s="36">
        <f t="shared" si="4"/>
      </c>
      <c r="R38" s="36">
        <f t="shared" si="5"/>
      </c>
      <c r="S38" s="36">
        <f>IF(Q38="","",IF(Q38=5,INDEX('設定'!$A$2:$G$8,MATCH(R38,'設定'!$A$2:$A$8,1),MATCH(T38,'設定'!$A$2:$G$2,1)),IF('設定'!AA84,INDEX('設定'!$A$11:$G$17,MATCH(R38,'設定'!$A$11:$A$17,1),MATCH(T38,'設定'!$A$11:$G$11,1)),"-----")))</f>
      </c>
      <c r="T38" s="37">
        <f t="shared" si="6"/>
      </c>
      <c r="U38" s="35">
        <f t="shared" si="7"/>
      </c>
    </row>
    <row r="39" spans="1:21" ht="19.5" customHeight="1">
      <c r="A39" s="19">
        <v>36</v>
      </c>
      <c r="B39" s="45"/>
      <c r="C39" s="46"/>
      <c r="D39" s="46"/>
      <c r="E39" s="46"/>
      <c r="F39" s="47"/>
      <c r="G39" s="48"/>
      <c r="H39" s="46"/>
      <c r="I39" s="46"/>
      <c r="J39" s="46"/>
      <c r="K39" s="47"/>
      <c r="L39" s="21">
        <f ca="1">IF(G39="","",CHOOSE(MATCH($G39,IF($C39="男",INDIRECT('設定'!Q85),INDIRECT('設定'!R85)),1),0,1,2,3,4,5,6,7,8,9,10))</f>
      </c>
      <c r="M39" s="22">
        <f ca="1">IF(H39="","",CHOOSE(MATCH(H39,IF($C39="男",INDIRECT('設定'!S85),INDIRECT('設定'!T85)),1),0,1,2,3,4,5,6,7,8,9,10))</f>
      </c>
      <c r="N39" s="22">
        <f ca="1">IF(I39="","",CHOOSE(MATCH(I39,IF($C39="男",INDIRECT('設定'!U85),INDIRECT('設定'!V85)),1),0,1,2,3,4,5,6,7,8,9,10))</f>
      </c>
      <c r="O39" s="22">
        <f ca="1">IF(J39="","",CHOOSE(MATCH(J39,IF($C39="男",INDIRECT('設定'!W85),INDIRECT('設定'!X85)),1),0,1,2,3,4,5,6,7,8,9,10))</f>
      </c>
      <c r="P39" s="84">
        <f ca="1">IF(K39="","",CHOOSE(MATCH(K39,IF($C39="男",INDIRECT('設定'!Y85),INDIRECT('設定'!Z85)),1),0,1,2,3,4,5,6,7,8,9,10))</f>
      </c>
      <c r="Q39" s="23">
        <f t="shared" si="4"/>
      </c>
      <c r="R39" s="23">
        <f t="shared" si="5"/>
      </c>
      <c r="S39" s="23">
        <f>IF(Q39="","",IF(Q39=5,INDEX('設定'!$A$2:$G$8,MATCH(R39,'設定'!$A$2:$A$8,1),MATCH(T39,'設定'!$A$2:$G$2,1)),IF('設定'!AA85,INDEX('設定'!$A$11:$G$17,MATCH(R39,'設定'!$A$11:$A$17,1),MATCH(T39,'設定'!$A$11:$G$11,1)),"-----")))</f>
      </c>
      <c r="T39" s="24">
        <f t="shared" si="6"/>
      </c>
      <c r="U39" s="25">
        <f t="shared" si="7"/>
      </c>
    </row>
    <row r="40" spans="1:21" ht="19.5" customHeight="1">
      <c r="A40" s="26">
        <v>37</v>
      </c>
      <c r="B40" s="49"/>
      <c r="C40" s="50"/>
      <c r="D40" s="50"/>
      <c r="E40" s="50"/>
      <c r="F40" s="51"/>
      <c r="G40" s="52"/>
      <c r="H40" s="50"/>
      <c r="I40" s="50"/>
      <c r="J40" s="50"/>
      <c r="K40" s="51"/>
      <c r="L40" s="28">
        <f ca="1">IF(G40="","",CHOOSE(MATCH($G40,IF($C40="男",INDIRECT('設定'!Q86),INDIRECT('設定'!R86)),1),0,1,2,3,4,5,6,7,8,9,10))</f>
      </c>
      <c r="M40" s="27">
        <f ca="1">IF(H40="","",CHOOSE(MATCH(H40,IF($C40="男",INDIRECT('設定'!S86),INDIRECT('設定'!T86)),1),0,1,2,3,4,5,6,7,8,9,10))</f>
      </c>
      <c r="N40" s="27">
        <f ca="1">IF(I40="","",CHOOSE(MATCH(I40,IF($C40="男",INDIRECT('設定'!U86),INDIRECT('設定'!V86)),1),0,1,2,3,4,5,6,7,8,9,10))</f>
      </c>
      <c r="O40" s="27">
        <f ca="1">IF(J40="","",CHOOSE(MATCH(J40,IF($C40="男",INDIRECT('設定'!W86),INDIRECT('設定'!X86)),1),0,1,2,3,4,5,6,7,8,9,10))</f>
      </c>
      <c r="P40" s="82">
        <f ca="1">IF(K40="","",CHOOSE(MATCH(K40,IF($C40="男",INDIRECT('設定'!Y86),INDIRECT('設定'!Z86)),1),0,1,2,3,4,5,6,7,8,9,10))</f>
      </c>
      <c r="Q40" s="30">
        <f t="shared" si="4"/>
      </c>
      <c r="R40" s="30">
        <f t="shared" si="5"/>
      </c>
      <c r="S40" s="30">
        <f>IF(Q40="","",IF(Q40=5,INDEX('設定'!$A$2:$G$8,MATCH(R40,'設定'!$A$2:$A$8,1),MATCH(T40,'設定'!$A$2:$G$2,1)),IF('設定'!AA86,INDEX('設定'!$A$11:$G$17,MATCH(R40,'設定'!$A$11:$A$17,1),MATCH(T40,'設定'!$A$11:$G$11,1)),"-----")))</f>
      </c>
      <c r="T40" s="31">
        <f t="shared" si="6"/>
      </c>
      <c r="U40" s="29">
        <f t="shared" si="7"/>
      </c>
    </row>
    <row r="41" spans="1:21" ht="19.5" customHeight="1">
      <c r="A41" s="26">
        <v>38</v>
      </c>
      <c r="B41" s="49"/>
      <c r="C41" s="50"/>
      <c r="D41" s="50"/>
      <c r="E41" s="50"/>
      <c r="F41" s="51"/>
      <c r="G41" s="52"/>
      <c r="H41" s="50"/>
      <c r="I41" s="50"/>
      <c r="J41" s="50"/>
      <c r="K41" s="51"/>
      <c r="L41" s="28">
        <f ca="1">IF(G41="","",CHOOSE(MATCH($G41,IF($C41="男",INDIRECT('設定'!Q87),INDIRECT('設定'!R87)),1),0,1,2,3,4,5,6,7,8,9,10))</f>
      </c>
      <c r="M41" s="27">
        <f ca="1">IF(H41="","",CHOOSE(MATCH(H41,IF($C41="男",INDIRECT('設定'!S87),INDIRECT('設定'!T87)),1),0,1,2,3,4,5,6,7,8,9,10))</f>
      </c>
      <c r="N41" s="27">
        <f ca="1">IF(I41="","",CHOOSE(MATCH(I41,IF($C41="男",INDIRECT('設定'!U87),INDIRECT('設定'!V87)),1),0,1,2,3,4,5,6,7,8,9,10))</f>
      </c>
      <c r="O41" s="27">
        <f ca="1">IF(J41="","",CHOOSE(MATCH(J41,IF($C41="男",INDIRECT('設定'!W87),INDIRECT('設定'!X87)),1),0,1,2,3,4,5,6,7,8,9,10))</f>
      </c>
      <c r="P41" s="82">
        <f ca="1">IF(K41="","",CHOOSE(MATCH(K41,IF($C41="男",INDIRECT('設定'!Y87),INDIRECT('設定'!Z87)),1),0,1,2,3,4,5,6,7,8,9,10))</f>
      </c>
      <c r="Q41" s="30">
        <f t="shared" si="4"/>
      </c>
      <c r="R41" s="30">
        <f t="shared" si="5"/>
      </c>
      <c r="S41" s="30">
        <f>IF(Q41="","",IF(Q41=5,INDEX('設定'!$A$2:$G$8,MATCH(R41,'設定'!$A$2:$A$8,1),MATCH(T41,'設定'!$A$2:$G$2,1)),IF('設定'!AA87,INDEX('設定'!$A$11:$G$17,MATCH(R41,'設定'!$A$11:$A$17,1),MATCH(T41,'設定'!$A$11:$G$11,1)),"-----")))</f>
      </c>
      <c r="T41" s="31">
        <f t="shared" si="6"/>
      </c>
      <c r="U41" s="29">
        <f t="shared" si="7"/>
      </c>
    </row>
    <row r="42" spans="1:21" ht="19.5" customHeight="1">
      <c r="A42" s="26">
        <v>39</v>
      </c>
      <c r="B42" s="49"/>
      <c r="C42" s="50"/>
      <c r="D42" s="50"/>
      <c r="E42" s="50"/>
      <c r="F42" s="51"/>
      <c r="G42" s="52"/>
      <c r="H42" s="50"/>
      <c r="I42" s="50"/>
      <c r="J42" s="50"/>
      <c r="K42" s="51"/>
      <c r="L42" s="28">
        <f ca="1">IF(G42="","",CHOOSE(MATCH($G42,IF($C42="男",INDIRECT('設定'!Q88),INDIRECT('設定'!R88)),1),0,1,2,3,4,5,6,7,8,9,10))</f>
      </c>
      <c r="M42" s="27">
        <f ca="1">IF(H42="","",CHOOSE(MATCH(H42,IF($C42="男",INDIRECT('設定'!S88),INDIRECT('設定'!T88)),1),0,1,2,3,4,5,6,7,8,9,10))</f>
      </c>
      <c r="N42" s="27">
        <f ca="1">IF(I42="","",CHOOSE(MATCH(I42,IF($C42="男",INDIRECT('設定'!U88),INDIRECT('設定'!V88)),1),0,1,2,3,4,5,6,7,8,9,10))</f>
      </c>
      <c r="O42" s="27">
        <f ca="1">IF(J42="","",CHOOSE(MATCH(J42,IF($C42="男",INDIRECT('設定'!W88),INDIRECT('設定'!X88)),1),0,1,2,3,4,5,6,7,8,9,10))</f>
      </c>
      <c r="P42" s="82">
        <f ca="1">IF(K42="","",CHOOSE(MATCH(K42,IF($C42="男",INDIRECT('設定'!Y88),INDIRECT('設定'!Z88)),1),0,1,2,3,4,5,6,7,8,9,10))</f>
      </c>
      <c r="Q42" s="30">
        <f t="shared" si="4"/>
      </c>
      <c r="R42" s="30">
        <f t="shared" si="5"/>
      </c>
      <c r="S42" s="30">
        <f>IF(Q42="","",IF(Q42=5,INDEX('設定'!$A$2:$G$8,MATCH(R42,'設定'!$A$2:$A$8,1),MATCH(T42,'設定'!$A$2:$G$2,1)),IF('設定'!AA88,INDEX('設定'!$A$11:$G$17,MATCH(R42,'設定'!$A$11:$A$17,1),MATCH(T42,'設定'!$A$11:$G$11,1)),"-----")))</f>
      </c>
      <c r="T42" s="31">
        <f t="shared" si="6"/>
      </c>
      <c r="U42" s="29">
        <f t="shared" si="7"/>
      </c>
    </row>
    <row r="43" spans="1:21" ht="19.5" customHeight="1" thickBot="1">
      <c r="A43" s="38">
        <v>40</v>
      </c>
      <c r="B43" s="57"/>
      <c r="C43" s="58"/>
      <c r="D43" s="58"/>
      <c r="E43" s="58"/>
      <c r="F43" s="59"/>
      <c r="G43" s="60"/>
      <c r="H43" s="58"/>
      <c r="I43" s="58"/>
      <c r="J43" s="58"/>
      <c r="K43" s="59"/>
      <c r="L43" s="40">
        <f ca="1">IF(G43="","",CHOOSE(MATCH($G43,IF($C43="男",INDIRECT('設定'!Q89),INDIRECT('設定'!R89)),1),0,1,2,3,4,5,6,7,8,9,10))</f>
      </c>
      <c r="M43" s="39">
        <f ca="1">IF(H43="","",CHOOSE(MATCH(H43,IF($C43="男",INDIRECT('設定'!S89),INDIRECT('設定'!T89)),1),0,1,2,3,4,5,6,7,8,9,10))</f>
      </c>
      <c r="N43" s="39">
        <f ca="1">IF(I43="","",CHOOSE(MATCH(I43,IF($C43="男",INDIRECT('設定'!U89),INDIRECT('設定'!V89)),1),0,1,2,3,4,5,6,7,8,9,10))</f>
      </c>
      <c r="O43" s="39">
        <f ca="1">IF(J43="","",CHOOSE(MATCH(J43,IF($C43="男",INDIRECT('設定'!W89),INDIRECT('設定'!X89)),1),0,1,2,3,4,5,6,7,8,9,10))</f>
      </c>
      <c r="P43" s="85">
        <f ca="1">IF(K43="","",CHOOSE(MATCH(K43,IF($C43="男",INDIRECT('設定'!Y89),INDIRECT('設定'!Z89)),1),0,1,2,3,4,5,6,7,8,9,10))</f>
      </c>
      <c r="Q43" s="42">
        <f t="shared" si="4"/>
      </c>
      <c r="R43" s="42">
        <f t="shared" si="5"/>
      </c>
      <c r="S43" s="42">
        <f>IF(Q43="","",IF(Q43=5,INDEX('設定'!$A$2:$G$8,MATCH(R43,'設定'!$A$2:$A$8,1),MATCH(T43,'設定'!$A$2:$G$2,1)),IF('設定'!AA89,INDEX('設定'!$A$11:$G$17,MATCH(R43,'設定'!$A$11:$A$17,1),MATCH(T43,'設定'!$A$11:$G$11,1)),"-----")))</f>
      </c>
      <c r="T43" s="43">
        <f t="shared" si="6"/>
      </c>
      <c r="U43" s="41">
        <f t="shared" si="7"/>
      </c>
    </row>
    <row r="44" spans="1:21" ht="19.5" customHeight="1">
      <c r="A44" s="20">
        <v>41</v>
      </c>
      <c r="B44" s="61"/>
      <c r="C44" s="62"/>
      <c r="D44" s="62"/>
      <c r="E44" s="62"/>
      <c r="F44" s="63"/>
      <c r="G44" s="64"/>
      <c r="H44" s="62"/>
      <c r="I44" s="62"/>
      <c r="J44" s="62"/>
      <c r="K44" s="63"/>
      <c r="L44" s="21">
        <f ca="1">IF(G44="","",CHOOSE(MATCH($G44,IF($C44="男",INDIRECT('設定'!Q90),INDIRECT('設定'!R90)),1),0,1,2,3,4,5,6,7,8,9,10))</f>
      </c>
      <c r="M44" s="22">
        <f ca="1">IF(H44="","",CHOOSE(MATCH(H44,IF($C44="男",INDIRECT('設定'!S90),INDIRECT('設定'!T90)),1),0,1,2,3,4,5,6,7,8,9,10))</f>
      </c>
      <c r="N44" s="22">
        <f ca="1">IF(I44="","",CHOOSE(MATCH(I44,IF($C44="男",INDIRECT('設定'!U90),INDIRECT('設定'!V90)),1),0,1,2,3,4,5,6,7,8,9,10))</f>
      </c>
      <c r="O44" s="22">
        <f ca="1">IF(J44="","",CHOOSE(MATCH(J44,IF($C44="男",INDIRECT('設定'!W90),INDIRECT('設定'!X90)),1),0,1,2,3,4,5,6,7,8,9,10))</f>
      </c>
      <c r="P44" s="84">
        <f ca="1">IF(K44="","",CHOOSE(MATCH(K44,IF($C44="男",INDIRECT('設定'!Y90),INDIRECT('設定'!Z90)),1),0,1,2,3,4,5,6,7,8,9,10))</f>
      </c>
      <c r="Q44" s="23">
        <f t="shared" si="4"/>
      </c>
      <c r="R44" s="23">
        <f t="shared" si="5"/>
      </c>
      <c r="S44" s="23">
        <f>IF(Q44="","",IF(Q44=5,INDEX('設定'!$A$2:$G$8,MATCH(R44,'設定'!$A$2:$A$8,1),MATCH(T44,'設定'!$A$2:$G$2,1)),IF('設定'!AA90,INDEX('設定'!$A$11:$G$17,MATCH(R44,'設定'!$A$11:$A$17,1),MATCH(T44,'設定'!$A$11:$G$11,1)),"-----")))</f>
      </c>
      <c r="T44" s="24">
        <f t="shared" si="6"/>
      </c>
      <c r="U44" s="25">
        <f t="shared" si="7"/>
      </c>
    </row>
    <row r="45" spans="1:21" ht="19.5" customHeight="1">
      <c r="A45" s="26">
        <v>42</v>
      </c>
      <c r="B45" s="49"/>
      <c r="C45" s="50"/>
      <c r="D45" s="50"/>
      <c r="E45" s="50"/>
      <c r="F45" s="51"/>
      <c r="G45" s="52"/>
      <c r="H45" s="50"/>
      <c r="I45" s="50"/>
      <c r="J45" s="50"/>
      <c r="K45" s="51"/>
      <c r="L45" s="28">
        <f ca="1">IF(G45="","",CHOOSE(MATCH($G45,IF($C45="男",INDIRECT('設定'!Q91),INDIRECT('設定'!R91)),1),0,1,2,3,4,5,6,7,8,9,10))</f>
      </c>
      <c r="M45" s="27">
        <f ca="1">IF(H45="","",CHOOSE(MATCH(H45,IF($C45="男",INDIRECT('設定'!S91),INDIRECT('設定'!T91)),1),0,1,2,3,4,5,6,7,8,9,10))</f>
      </c>
      <c r="N45" s="27">
        <f ca="1">IF(I45="","",CHOOSE(MATCH(I45,IF($C45="男",INDIRECT('設定'!U91),INDIRECT('設定'!V91)),1),0,1,2,3,4,5,6,7,8,9,10))</f>
      </c>
      <c r="O45" s="27">
        <f ca="1">IF(J45="","",CHOOSE(MATCH(J45,IF($C45="男",INDIRECT('設定'!W91),INDIRECT('設定'!X91)),1),0,1,2,3,4,5,6,7,8,9,10))</f>
      </c>
      <c r="P45" s="82">
        <f ca="1">IF(K45="","",CHOOSE(MATCH(K45,IF($C45="男",INDIRECT('設定'!Y91),INDIRECT('設定'!Z91)),1),0,1,2,3,4,5,6,7,8,9,10))</f>
      </c>
      <c r="Q45" s="30">
        <f t="shared" si="4"/>
      </c>
      <c r="R45" s="30">
        <f t="shared" si="5"/>
      </c>
      <c r="S45" s="30">
        <f>IF(Q45="","",IF(Q45=5,INDEX('設定'!$A$2:$G$8,MATCH(R45,'設定'!$A$2:$A$8,1),MATCH(T45,'設定'!$A$2:$G$2,1)),IF('設定'!AA91,INDEX('設定'!$A$11:$G$17,MATCH(R45,'設定'!$A$11:$A$17,1),MATCH(T45,'設定'!$A$11:$G$11,1)),"-----")))</f>
      </c>
      <c r="T45" s="31">
        <f t="shared" si="6"/>
      </c>
      <c r="U45" s="29">
        <f t="shared" si="7"/>
      </c>
    </row>
    <row r="46" spans="1:21" ht="19.5" customHeight="1">
      <c r="A46" s="26">
        <v>43</v>
      </c>
      <c r="B46" s="49"/>
      <c r="C46" s="50"/>
      <c r="D46" s="50"/>
      <c r="E46" s="50"/>
      <c r="F46" s="51"/>
      <c r="G46" s="52"/>
      <c r="H46" s="50"/>
      <c r="I46" s="50"/>
      <c r="J46" s="50"/>
      <c r="K46" s="51"/>
      <c r="L46" s="28">
        <f ca="1">IF(G46="","",CHOOSE(MATCH($G46,IF($C46="男",INDIRECT('設定'!Q92),INDIRECT('設定'!R92)),1),0,1,2,3,4,5,6,7,8,9,10))</f>
      </c>
      <c r="M46" s="27">
        <f ca="1">IF(H46="","",CHOOSE(MATCH(H46,IF($C46="男",INDIRECT('設定'!S92),INDIRECT('設定'!T92)),1),0,1,2,3,4,5,6,7,8,9,10))</f>
      </c>
      <c r="N46" s="27">
        <f ca="1">IF(I46="","",CHOOSE(MATCH(I46,IF($C46="男",INDIRECT('設定'!U92),INDIRECT('設定'!V92)),1),0,1,2,3,4,5,6,7,8,9,10))</f>
      </c>
      <c r="O46" s="27">
        <f ca="1">IF(J46="","",CHOOSE(MATCH(J46,IF($C46="男",INDIRECT('設定'!W92),INDIRECT('設定'!X92)),1),0,1,2,3,4,5,6,7,8,9,10))</f>
      </c>
      <c r="P46" s="82">
        <f ca="1">IF(K46="","",CHOOSE(MATCH(K46,IF($C46="男",INDIRECT('設定'!Y92),INDIRECT('設定'!Z92)),1),0,1,2,3,4,5,6,7,8,9,10))</f>
      </c>
      <c r="Q46" s="30">
        <f t="shared" si="4"/>
      </c>
      <c r="R46" s="30">
        <f t="shared" si="5"/>
      </c>
      <c r="S46" s="30">
        <f>IF(Q46="","",IF(Q46=5,INDEX('設定'!$A$2:$G$8,MATCH(R46,'設定'!$A$2:$A$8,1),MATCH(T46,'設定'!$A$2:$G$2,1)),IF('設定'!AA92,INDEX('設定'!$A$11:$G$17,MATCH(R46,'設定'!$A$11:$A$17,1),MATCH(T46,'設定'!$A$11:$G$11,1)),"-----")))</f>
      </c>
      <c r="T46" s="31">
        <f t="shared" si="6"/>
      </c>
      <c r="U46" s="29">
        <f t="shared" si="7"/>
      </c>
    </row>
    <row r="47" spans="1:21" ht="19.5" customHeight="1">
      <c r="A47" s="26">
        <v>44</v>
      </c>
      <c r="B47" s="49"/>
      <c r="C47" s="50"/>
      <c r="D47" s="50"/>
      <c r="E47" s="50"/>
      <c r="F47" s="51"/>
      <c r="G47" s="52"/>
      <c r="H47" s="50"/>
      <c r="I47" s="50"/>
      <c r="J47" s="50"/>
      <c r="K47" s="51"/>
      <c r="L47" s="28">
        <f ca="1">IF(G47="","",CHOOSE(MATCH($G47,IF($C47="男",INDIRECT('設定'!Q93),INDIRECT('設定'!R93)),1),0,1,2,3,4,5,6,7,8,9,10))</f>
      </c>
      <c r="M47" s="27">
        <f ca="1">IF(H47="","",CHOOSE(MATCH(H47,IF($C47="男",INDIRECT('設定'!S93),INDIRECT('設定'!T93)),1),0,1,2,3,4,5,6,7,8,9,10))</f>
      </c>
      <c r="N47" s="27">
        <f ca="1">IF(I47="","",CHOOSE(MATCH(I47,IF($C47="男",INDIRECT('設定'!U93),INDIRECT('設定'!V93)),1),0,1,2,3,4,5,6,7,8,9,10))</f>
      </c>
      <c r="O47" s="27">
        <f ca="1">IF(J47="","",CHOOSE(MATCH(J47,IF($C47="男",INDIRECT('設定'!W93),INDIRECT('設定'!X93)),1),0,1,2,3,4,5,6,7,8,9,10))</f>
      </c>
      <c r="P47" s="82">
        <f ca="1">IF(K47="","",CHOOSE(MATCH(K47,IF($C47="男",INDIRECT('設定'!Y93),INDIRECT('設定'!Z93)),1),0,1,2,3,4,5,6,7,8,9,10))</f>
      </c>
      <c r="Q47" s="30">
        <f t="shared" si="4"/>
      </c>
      <c r="R47" s="30">
        <f t="shared" si="5"/>
      </c>
      <c r="S47" s="30">
        <f>IF(Q47="","",IF(Q47=5,INDEX('設定'!$A$2:$G$8,MATCH(R47,'設定'!$A$2:$A$8,1),MATCH(T47,'設定'!$A$2:$G$2,1)),IF('設定'!AA93,INDEX('設定'!$A$11:$G$17,MATCH(R47,'設定'!$A$11:$A$17,1),MATCH(T47,'設定'!$A$11:$G$11,1)),"-----")))</f>
      </c>
      <c r="T47" s="31">
        <f t="shared" si="6"/>
      </c>
      <c r="U47" s="29">
        <f t="shared" si="7"/>
      </c>
    </row>
    <row r="48" spans="1:21" ht="19.5" customHeight="1">
      <c r="A48" s="32">
        <v>45</v>
      </c>
      <c r="B48" s="53"/>
      <c r="C48" s="54"/>
      <c r="D48" s="54"/>
      <c r="E48" s="54"/>
      <c r="F48" s="55"/>
      <c r="G48" s="56"/>
      <c r="H48" s="54"/>
      <c r="I48" s="54"/>
      <c r="J48" s="54"/>
      <c r="K48" s="55"/>
      <c r="L48" s="34">
        <f ca="1">IF(G48="","",CHOOSE(MATCH($G48,IF($C48="男",INDIRECT('設定'!Q94),INDIRECT('設定'!R94)),1),0,1,2,3,4,5,6,7,8,9,10))</f>
      </c>
      <c r="M48" s="33">
        <f ca="1">IF(H48="","",CHOOSE(MATCH(H48,IF($C48="男",INDIRECT('設定'!S94),INDIRECT('設定'!T94)),1),0,1,2,3,4,5,6,7,8,9,10))</f>
      </c>
      <c r="N48" s="33">
        <f ca="1">IF(I48="","",CHOOSE(MATCH(I48,IF($C48="男",INDIRECT('設定'!U94),INDIRECT('設定'!V94)),1),0,1,2,3,4,5,6,7,8,9,10))</f>
      </c>
      <c r="O48" s="33">
        <f ca="1">IF(J48="","",CHOOSE(MATCH(J48,IF($C48="男",INDIRECT('設定'!W94),INDIRECT('設定'!X94)),1),0,1,2,3,4,5,6,7,8,9,10))</f>
      </c>
      <c r="P48" s="83">
        <f ca="1">IF(K48="","",CHOOSE(MATCH(K48,IF($C48="男",INDIRECT('設定'!Y94),INDIRECT('設定'!Z94)),1),0,1,2,3,4,5,6,7,8,9,10))</f>
      </c>
      <c r="Q48" s="36">
        <f t="shared" si="4"/>
      </c>
      <c r="R48" s="36">
        <f t="shared" si="5"/>
      </c>
      <c r="S48" s="36">
        <f>IF(Q48="","",IF(Q48=5,INDEX('設定'!$A$2:$G$8,MATCH(R48,'設定'!$A$2:$A$8,1),MATCH(T48,'設定'!$A$2:$G$2,1)),IF('設定'!AA94,INDEX('設定'!$A$11:$G$17,MATCH(R48,'設定'!$A$11:$A$17,1),MATCH(T48,'設定'!$A$11:$G$11,1)),"-----")))</f>
      </c>
      <c r="T48" s="37">
        <f t="shared" si="6"/>
      </c>
      <c r="U48" s="35">
        <f t="shared" si="7"/>
      </c>
    </row>
    <row r="49" spans="1:21" ht="19.5" customHeight="1">
      <c r="A49" s="19">
        <v>46</v>
      </c>
      <c r="B49" s="45"/>
      <c r="C49" s="46"/>
      <c r="D49" s="46"/>
      <c r="E49" s="46"/>
      <c r="F49" s="47"/>
      <c r="G49" s="48"/>
      <c r="H49" s="46"/>
      <c r="I49" s="46"/>
      <c r="J49" s="46"/>
      <c r="K49" s="47"/>
      <c r="L49" s="21">
        <f ca="1">IF(G49="","",CHOOSE(MATCH($G49,IF($C49="男",INDIRECT('設定'!Q95),INDIRECT('設定'!R95)),1),0,1,2,3,4,5,6,7,8,9,10))</f>
      </c>
      <c r="M49" s="22">
        <f ca="1">IF(H49="","",CHOOSE(MATCH(H49,IF($C49="男",INDIRECT('設定'!S95),INDIRECT('設定'!T95)),1),0,1,2,3,4,5,6,7,8,9,10))</f>
      </c>
      <c r="N49" s="22">
        <f ca="1">IF(I49="","",CHOOSE(MATCH(I49,IF($C49="男",INDIRECT('設定'!U95),INDIRECT('設定'!V95)),1),0,1,2,3,4,5,6,7,8,9,10))</f>
      </c>
      <c r="O49" s="22">
        <f ca="1">IF(J49="","",CHOOSE(MATCH(J49,IF($C49="男",INDIRECT('設定'!W95),INDIRECT('設定'!X95)),1),0,1,2,3,4,5,6,7,8,9,10))</f>
      </c>
      <c r="P49" s="84">
        <f ca="1">IF(K49="","",CHOOSE(MATCH(K49,IF($C49="男",INDIRECT('設定'!Y95),INDIRECT('設定'!Z95)),1),0,1,2,3,4,5,6,7,8,9,10))</f>
      </c>
      <c r="Q49" s="23">
        <f t="shared" si="4"/>
      </c>
      <c r="R49" s="23">
        <f t="shared" si="5"/>
      </c>
      <c r="S49" s="23">
        <f>IF(Q49="","",IF(Q49=5,INDEX('設定'!$A$2:$G$8,MATCH(R49,'設定'!$A$2:$A$8,1),MATCH(T49,'設定'!$A$2:$G$2,1)),IF('設定'!AA95,INDEX('設定'!$A$11:$G$17,MATCH(R49,'設定'!$A$11:$A$17,1),MATCH(T49,'設定'!$A$11:$G$11,1)),"-----")))</f>
      </c>
      <c r="T49" s="24">
        <f t="shared" si="6"/>
      </c>
      <c r="U49" s="25">
        <f t="shared" si="7"/>
      </c>
    </row>
    <row r="50" spans="1:21" ht="19.5" customHeight="1">
      <c r="A50" s="26">
        <v>47</v>
      </c>
      <c r="B50" s="49"/>
      <c r="C50" s="50"/>
      <c r="D50" s="50"/>
      <c r="E50" s="50"/>
      <c r="F50" s="51"/>
      <c r="G50" s="52"/>
      <c r="H50" s="50"/>
      <c r="I50" s="50"/>
      <c r="J50" s="50"/>
      <c r="K50" s="51"/>
      <c r="L50" s="28">
        <f ca="1">IF(G50="","",CHOOSE(MATCH($G50,IF($C50="男",INDIRECT('設定'!Q96),INDIRECT('設定'!R96)),1),0,1,2,3,4,5,6,7,8,9,10))</f>
      </c>
      <c r="M50" s="27">
        <f ca="1">IF(H50="","",CHOOSE(MATCH(H50,IF($C50="男",INDIRECT('設定'!S96),INDIRECT('設定'!T96)),1),0,1,2,3,4,5,6,7,8,9,10))</f>
      </c>
      <c r="N50" s="27">
        <f ca="1">IF(I50="","",CHOOSE(MATCH(I50,IF($C50="男",INDIRECT('設定'!U96),INDIRECT('設定'!V96)),1),0,1,2,3,4,5,6,7,8,9,10))</f>
      </c>
      <c r="O50" s="27">
        <f ca="1">IF(J50="","",CHOOSE(MATCH(J50,IF($C50="男",INDIRECT('設定'!W96),INDIRECT('設定'!X96)),1),0,1,2,3,4,5,6,7,8,9,10))</f>
      </c>
      <c r="P50" s="82">
        <f ca="1">IF(K50="","",CHOOSE(MATCH(K50,IF($C50="男",INDIRECT('設定'!Y96),INDIRECT('設定'!Z96)),1),0,1,2,3,4,5,6,7,8,9,10))</f>
      </c>
      <c r="Q50" s="30">
        <f t="shared" si="4"/>
      </c>
      <c r="R50" s="30">
        <f t="shared" si="5"/>
      </c>
      <c r="S50" s="30">
        <f>IF(Q50="","",IF(Q50=5,INDEX('設定'!$A$2:$G$8,MATCH(R50,'設定'!$A$2:$A$8,1),MATCH(T50,'設定'!$A$2:$G$2,1)),IF('設定'!AA96,INDEX('設定'!$A$11:$G$17,MATCH(R50,'設定'!$A$11:$A$17,1),MATCH(T50,'設定'!$A$11:$G$11,1)),"-----")))</f>
      </c>
      <c r="T50" s="31">
        <f t="shared" si="6"/>
      </c>
      <c r="U50" s="29">
        <f t="shared" si="7"/>
      </c>
    </row>
    <row r="51" spans="1:21" ht="19.5" customHeight="1">
      <c r="A51" s="26">
        <v>48</v>
      </c>
      <c r="B51" s="49"/>
      <c r="C51" s="50"/>
      <c r="D51" s="50"/>
      <c r="E51" s="50"/>
      <c r="F51" s="51"/>
      <c r="G51" s="52"/>
      <c r="H51" s="50"/>
      <c r="I51" s="50"/>
      <c r="J51" s="50"/>
      <c r="K51" s="51"/>
      <c r="L51" s="28">
        <f ca="1">IF(G51="","",CHOOSE(MATCH($G51,IF($C51="男",INDIRECT('設定'!Q97),INDIRECT('設定'!R97)),1),0,1,2,3,4,5,6,7,8,9,10))</f>
      </c>
      <c r="M51" s="27">
        <f ca="1">IF(H51="","",CHOOSE(MATCH(H51,IF($C51="男",INDIRECT('設定'!S97),INDIRECT('設定'!T97)),1),0,1,2,3,4,5,6,7,8,9,10))</f>
      </c>
      <c r="N51" s="27">
        <f ca="1">IF(I51="","",CHOOSE(MATCH(I51,IF($C51="男",INDIRECT('設定'!U97),INDIRECT('設定'!V97)),1),0,1,2,3,4,5,6,7,8,9,10))</f>
      </c>
      <c r="O51" s="27">
        <f ca="1">IF(J51="","",CHOOSE(MATCH(J51,IF($C51="男",INDIRECT('設定'!W97),INDIRECT('設定'!X97)),1),0,1,2,3,4,5,6,7,8,9,10))</f>
      </c>
      <c r="P51" s="82">
        <f ca="1">IF(K51="","",CHOOSE(MATCH(K51,IF($C51="男",INDIRECT('設定'!Y97),INDIRECT('設定'!Z97)),1),0,1,2,3,4,5,6,7,8,9,10))</f>
      </c>
      <c r="Q51" s="30">
        <f t="shared" si="4"/>
      </c>
      <c r="R51" s="30">
        <f t="shared" si="5"/>
      </c>
      <c r="S51" s="30">
        <f>IF(Q51="","",IF(Q51=5,INDEX('設定'!$A$2:$G$8,MATCH(R51,'設定'!$A$2:$A$8,1),MATCH(T51,'設定'!$A$2:$G$2,1)),IF('設定'!AA97,INDEX('設定'!$A$11:$G$17,MATCH(R51,'設定'!$A$11:$A$17,1),MATCH(T51,'設定'!$A$11:$G$11,1)),"-----")))</f>
      </c>
      <c r="T51" s="31">
        <f t="shared" si="6"/>
      </c>
      <c r="U51" s="29">
        <f t="shared" si="7"/>
      </c>
    </row>
    <row r="52" spans="1:21" ht="19.5" customHeight="1">
      <c r="A52" s="26">
        <v>49</v>
      </c>
      <c r="B52" s="49"/>
      <c r="C52" s="50"/>
      <c r="D52" s="50"/>
      <c r="E52" s="50"/>
      <c r="F52" s="51"/>
      <c r="G52" s="52"/>
      <c r="H52" s="50"/>
      <c r="I52" s="50"/>
      <c r="J52" s="50"/>
      <c r="K52" s="51"/>
      <c r="L52" s="28">
        <f ca="1">IF(G52="","",CHOOSE(MATCH($G52,IF($C52="男",INDIRECT('設定'!Q98),INDIRECT('設定'!R98)),1),0,1,2,3,4,5,6,7,8,9,10))</f>
      </c>
      <c r="M52" s="27">
        <f ca="1">IF(H52="","",CHOOSE(MATCH(H52,IF($C52="男",INDIRECT('設定'!S98),INDIRECT('設定'!T98)),1),0,1,2,3,4,5,6,7,8,9,10))</f>
      </c>
      <c r="N52" s="27">
        <f ca="1">IF(I52="","",CHOOSE(MATCH(I52,IF($C52="男",INDIRECT('設定'!U98),INDIRECT('設定'!V98)),1),0,1,2,3,4,5,6,7,8,9,10))</f>
      </c>
      <c r="O52" s="27">
        <f ca="1">IF(J52="","",CHOOSE(MATCH(J52,IF($C52="男",INDIRECT('設定'!W98),INDIRECT('設定'!X98)),1),0,1,2,3,4,5,6,7,8,9,10))</f>
      </c>
      <c r="P52" s="82">
        <f ca="1">IF(K52="","",CHOOSE(MATCH(K52,IF($C52="男",INDIRECT('設定'!Y98),INDIRECT('設定'!Z98)),1),0,1,2,3,4,5,6,7,8,9,10))</f>
      </c>
      <c r="Q52" s="30">
        <f t="shared" si="4"/>
      </c>
      <c r="R52" s="30">
        <f t="shared" si="5"/>
      </c>
      <c r="S52" s="30">
        <f>IF(Q52="","",IF(Q52=5,INDEX('設定'!$A$2:$G$8,MATCH(R52,'設定'!$A$2:$A$8,1),MATCH(T52,'設定'!$A$2:$G$2,1)),IF('設定'!AA98,INDEX('設定'!$A$11:$G$17,MATCH(R52,'設定'!$A$11:$A$17,1),MATCH(T52,'設定'!$A$11:$G$11,1)),"-----")))</f>
      </c>
      <c r="T52" s="31">
        <f t="shared" si="6"/>
      </c>
      <c r="U52" s="29">
        <f t="shared" si="7"/>
      </c>
    </row>
    <row r="53" spans="1:21" ht="19.5" customHeight="1">
      <c r="A53" s="32">
        <v>50</v>
      </c>
      <c r="B53" s="53"/>
      <c r="C53" s="54"/>
      <c r="D53" s="54"/>
      <c r="E53" s="54"/>
      <c r="F53" s="55"/>
      <c r="G53" s="56"/>
      <c r="H53" s="54"/>
      <c r="I53" s="54"/>
      <c r="J53" s="54"/>
      <c r="K53" s="55"/>
      <c r="L53" s="34">
        <f ca="1">IF(G53="","",CHOOSE(MATCH($G53,IF($C53="男",INDIRECT('設定'!Q99),INDIRECT('設定'!R99)),1),0,1,2,3,4,5,6,7,8,9,10))</f>
      </c>
      <c r="M53" s="33">
        <f ca="1">IF(H53="","",CHOOSE(MATCH(H53,IF($C53="男",INDIRECT('設定'!S99),INDIRECT('設定'!T99)),1),0,1,2,3,4,5,6,7,8,9,10))</f>
      </c>
      <c r="N53" s="33">
        <f ca="1">IF(I53="","",CHOOSE(MATCH(I53,IF($C53="男",INDIRECT('設定'!U99),INDIRECT('設定'!V99)),1),0,1,2,3,4,5,6,7,8,9,10))</f>
      </c>
      <c r="O53" s="33">
        <f ca="1">IF(J53="","",CHOOSE(MATCH(J53,IF($C53="男",INDIRECT('設定'!W99),INDIRECT('設定'!X99)),1),0,1,2,3,4,5,6,7,8,9,10))</f>
      </c>
      <c r="P53" s="83">
        <f ca="1">IF(K53="","",CHOOSE(MATCH(K53,IF($C53="男",INDIRECT('設定'!Y99),INDIRECT('設定'!Z99)),1),0,1,2,3,4,5,6,7,8,9,10))</f>
      </c>
      <c r="Q53" s="36">
        <f t="shared" si="4"/>
      </c>
      <c r="R53" s="36">
        <f t="shared" si="5"/>
      </c>
      <c r="S53" s="36">
        <f>IF(Q53="","",IF(Q53=5,INDEX('設定'!$A$2:$G$8,MATCH(R53,'設定'!$A$2:$A$8,1),MATCH(T53,'設定'!$A$2:$G$2,1)),IF('設定'!AA99,INDEX('設定'!$A$11:$G$17,MATCH(R53,'設定'!$A$11:$A$17,1),MATCH(T53,'設定'!$A$11:$G$11,1)),"-----")))</f>
      </c>
      <c r="T53" s="37">
        <f t="shared" si="6"/>
      </c>
      <c r="U53" s="35">
        <f t="shared" si="7"/>
      </c>
    </row>
    <row r="54" spans="1:21" ht="19.5" customHeight="1">
      <c r="A54" s="19">
        <v>51</v>
      </c>
      <c r="B54" s="45"/>
      <c r="C54" s="46"/>
      <c r="D54" s="46"/>
      <c r="E54" s="46"/>
      <c r="F54" s="47"/>
      <c r="G54" s="48"/>
      <c r="H54" s="46"/>
      <c r="I54" s="46"/>
      <c r="J54" s="46"/>
      <c r="K54" s="47"/>
      <c r="L54" s="21">
        <f ca="1">IF(G54="","",CHOOSE(MATCH($G54,IF($C54="男",INDIRECT('設定'!Q100),INDIRECT('設定'!R100)),1),0,1,2,3,4,5,6,7,8,9,10))</f>
      </c>
      <c r="M54" s="22">
        <f ca="1">IF(H54="","",CHOOSE(MATCH(H54,IF($C54="男",INDIRECT('設定'!S100),INDIRECT('設定'!T100)),1),0,1,2,3,4,5,6,7,8,9,10))</f>
      </c>
      <c r="N54" s="22">
        <f ca="1">IF(I54="","",CHOOSE(MATCH(I54,IF($C54="男",INDIRECT('設定'!U100),INDIRECT('設定'!V100)),1),0,1,2,3,4,5,6,7,8,9,10))</f>
      </c>
      <c r="O54" s="22">
        <f ca="1">IF(J54="","",CHOOSE(MATCH(J54,IF($C54="男",INDIRECT('設定'!W100),INDIRECT('設定'!X100)),1),0,1,2,3,4,5,6,7,8,9,10))</f>
      </c>
      <c r="P54" s="84">
        <f ca="1">IF(K54="","",CHOOSE(MATCH(K54,IF($C54="男",INDIRECT('設定'!Y100),INDIRECT('設定'!Z100)),1),0,1,2,3,4,5,6,7,8,9,10))</f>
      </c>
      <c r="Q54" s="23">
        <f t="shared" si="4"/>
      </c>
      <c r="R54" s="23">
        <f t="shared" si="5"/>
      </c>
      <c r="S54" s="23">
        <f>IF(Q54="","",IF(Q54=5,INDEX('設定'!$A$2:$G$8,MATCH(R54,'設定'!$A$2:$A$8,1),MATCH(T54,'設定'!$A$2:$G$2,1)),IF('設定'!AA100,INDEX('設定'!$A$11:$G$17,MATCH(R54,'設定'!$A$11:$A$17,1),MATCH(T54,'設定'!$A$11:$G$11,1)),"-----")))</f>
      </c>
      <c r="T54" s="24">
        <f t="shared" si="6"/>
      </c>
      <c r="U54" s="25">
        <f t="shared" si="7"/>
      </c>
    </row>
    <row r="55" spans="1:21" ht="19.5" customHeight="1">
      <c r="A55" s="26">
        <v>52</v>
      </c>
      <c r="B55" s="49"/>
      <c r="C55" s="50"/>
      <c r="D55" s="50"/>
      <c r="E55" s="50"/>
      <c r="F55" s="51"/>
      <c r="G55" s="52"/>
      <c r="H55" s="50"/>
      <c r="I55" s="50"/>
      <c r="J55" s="50"/>
      <c r="K55" s="51"/>
      <c r="L55" s="28">
        <f ca="1">IF(G55="","",CHOOSE(MATCH($G55,IF($C55="男",INDIRECT('設定'!Q101),INDIRECT('設定'!R101)),1),0,1,2,3,4,5,6,7,8,9,10))</f>
      </c>
      <c r="M55" s="27">
        <f ca="1">IF(H55="","",CHOOSE(MATCH(H55,IF($C55="男",INDIRECT('設定'!S101),INDIRECT('設定'!T101)),1),0,1,2,3,4,5,6,7,8,9,10))</f>
      </c>
      <c r="N55" s="27">
        <f ca="1">IF(I55="","",CHOOSE(MATCH(I55,IF($C55="男",INDIRECT('設定'!U101),INDIRECT('設定'!V101)),1),0,1,2,3,4,5,6,7,8,9,10))</f>
      </c>
      <c r="O55" s="27">
        <f ca="1">IF(J55="","",CHOOSE(MATCH(J55,IF($C55="男",INDIRECT('設定'!W101),INDIRECT('設定'!X101)),1),0,1,2,3,4,5,6,7,8,9,10))</f>
      </c>
      <c r="P55" s="82">
        <f ca="1">IF(K55="","",CHOOSE(MATCH(K55,IF($C55="男",INDIRECT('設定'!Y101),INDIRECT('設定'!Z101)),1),0,1,2,3,4,5,6,7,8,9,10))</f>
      </c>
      <c r="Q55" s="30">
        <f t="shared" si="4"/>
      </c>
      <c r="R55" s="30">
        <f t="shared" si="5"/>
      </c>
      <c r="S55" s="30">
        <f>IF(Q55="","",IF(Q55=5,INDEX('設定'!$A$2:$G$8,MATCH(R55,'設定'!$A$2:$A$8,1),MATCH(T55,'設定'!$A$2:$G$2,1)),IF('設定'!AA101,INDEX('設定'!$A$11:$G$17,MATCH(R55,'設定'!$A$11:$A$17,1),MATCH(T55,'設定'!$A$11:$G$11,1)),"-----")))</f>
      </c>
      <c r="T55" s="31">
        <f t="shared" si="6"/>
      </c>
      <c r="U55" s="29">
        <f t="shared" si="7"/>
      </c>
    </row>
    <row r="56" spans="1:21" ht="19.5" customHeight="1">
      <c r="A56" s="26">
        <v>53</v>
      </c>
      <c r="B56" s="49"/>
      <c r="C56" s="50"/>
      <c r="D56" s="50"/>
      <c r="E56" s="50"/>
      <c r="F56" s="51"/>
      <c r="G56" s="52"/>
      <c r="H56" s="50"/>
      <c r="I56" s="50"/>
      <c r="J56" s="50"/>
      <c r="K56" s="51"/>
      <c r="L56" s="28">
        <f ca="1">IF(G56="","",CHOOSE(MATCH($G56,IF($C56="男",INDIRECT('設定'!Q102),INDIRECT('設定'!R102)),1),0,1,2,3,4,5,6,7,8,9,10))</f>
      </c>
      <c r="M56" s="27">
        <f ca="1">IF(H56="","",CHOOSE(MATCH(H56,IF($C56="男",INDIRECT('設定'!S102),INDIRECT('設定'!T102)),1),0,1,2,3,4,5,6,7,8,9,10))</f>
      </c>
      <c r="N56" s="27">
        <f ca="1">IF(I56="","",CHOOSE(MATCH(I56,IF($C56="男",INDIRECT('設定'!U102),INDIRECT('設定'!V102)),1),0,1,2,3,4,5,6,7,8,9,10))</f>
      </c>
      <c r="O56" s="27">
        <f ca="1">IF(J56="","",CHOOSE(MATCH(J56,IF($C56="男",INDIRECT('設定'!W102),INDIRECT('設定'!X102)),1),0,1,2,3,4,5,6,7,8,9,10))</f>
      </c>
      <c r="P56" s="82">
        <f ca="1">IF(K56="","",CHOOSE(MATCH(K56,IF($C56="男",INDIRECT('設定'!Y102),INDIRECT('設定'!Z102)),1),0,1,2,3,4,5,6,7,8,9,10))</f>
      </c>
      <c r="Q56" s="30">
        <f t="shared" si="4"/>
      </c>
      <c r="R56" s="30">
        <f t="shared" si="5"/>
      </c>
      <c r="S56" s="30">
        <f>IF(Q56="","",IF(Q56=5,INDEX('設定'!$A$2:$G$8,MATCH(R56,'設定'!$A$2:$A$8,1),MATCH(T56,'設定'!$A$2:$G$2,1)),IF('設定'!AA102,INDEX('設定'!$A$11:$G$17,MATCH(R56,'設定'!$A$11:$A$17,1),MATCH(T56,'設定'!$A$11:$G$11,1)),"-----")))</f>
      </c>
      <c r="T56" s="31">
        <f t="shared" si="6"/>
      </c>
      <c r="U56" s="29">
        <f t="shared" si="7"/>
      </c>
    </row>
    <row r="57" spans="1:21" ht="19.5" customHeight="1">
      <c r="A57" s="26">
        <v>54</v>
      </c>
      <c r="B57" s="49"/>
      <c r="C57" s="50"/>
      <c r="D57" s="50"/>
      <c r="E57" s="50"/>
      <c r="F57" s="51"/>
      <c r="G57" s="52"/>
      <c r="H57" s="50"/>
      <c r="I57" s="50"/>
      <c r="J57" s="50"/>
      <c r="K57" s="51"/>
      <c r="L57" s="28">
        <f ca="1">IF(G57="","",CHOOSE(MATCH($G57,IF($C57="男",INDIRECT('設定'!Q103),INDIRECT('設定'!R103)),1),0,1,2,3,4,5,6,7,8,9,10))</f>
      </c>
      <c r="M57" s="27">
        <f ca="1">IF(H57="","",CHOOSE(MATCH(H57,IF($C57="男",INDIRECT('設定'!S103),INDIRECT('設定'!T103)),1),0,1,2,3,4,5,6,7,8,9,10))</f>
      </c>
      <c r="N57" s="27">
        <f ca="1">IF(I57="","",CHOOSE(MATCH(I57,IF($C57="男",INDIRECT('設定'!U103),INDIRECT('設定'!V103)),1),0,1,2,3,4,5,6,7,8,9,10))</f>
      </c>
      <c r="O57" s="27">
        <f ca="1">IF(J57="","",CHOOSE(MATCH(J57,IF($C57="男",INDIRECT('設定'!W103),INDIRECT('設定'!X103)),1),0,1,2,3,4,5,6,7,8,9,10))</f>
      </c>
      <c r="P57" s="82">
        <f ca="1">IF(K57="","",CHOOSE(MATCH(K57,IF($C57="男",INDIRECT('設定'!Y103),INDIRECT('設定'!Z103)),1),0,1,2,3,4,5,6,7,8,9,10))</f>
      </c>
      <c r="Q57" s="30">
        <f t="shared" si="4"/>
      </c>
      <c r="R57" s="30">
        <f t="shared" si="5"/>
      </c>
      <c r="S57" s="30">
        <f>IF(Q57="","",IF(Q57=5,INDEX('設定'!$A$2:$G$8,MATCH(R57,'設定'!$A$2:$A$8,1),MATCH(T57,'設定'!$A$2:$G$2,1)),IF('設定'!AA103,INDEX('設定'!$A$11:$G$17,MATCH(R57,'設定'!$A$11:$A$17,1),MATCH(T57,'設定'!$A$11:$G$11,1)),"-----")))</f>
      </c>
      <c r="T57" s="31">
        <f t="shared" si="6"/>
      </c>
      <c r="U57" s="29">
        <f t="shared" si="7"/>
      </c>
    </row>
    <row r="58" spans="1:21" ht="19.5" customHeight="1">
      <c r="A58" s="32">
        <v>55</v>
      </c>
      <c r="B58" s="53"/>
      <c r="C58" s="54"/>
      <c r="D58" s="54"/>
      <c r="E58" s="54"/>
      <c r="F58" s="55"/>
      <c r="G58" s="56"/>
      <c r="H58" s="54"/>
      <c r="I58" s="54"/>
      <c r="J58" s="54"/>
      <c r="K58" s="55"/>
      <c r="L58" s="34">
        <f ca="1">IF(G58="","",CHOOSE(MATCH($G58,IF($C58="男",INDIRECT('設定'!Q104),INDIRECT('設定'!R104)),1),0,1,2,3,4,5,6,7,8,9,10))</f>
      </c>
      <c r="M58" s="33">
        <f ca="1">IF(H58="","",CHOOSE(MATCH(H58,IF($C58="男",INDIRECT('設定'!S104),INDIRECT('設定'!T104)),1),0,1,2,3,4,5,6,7,8,9,10))</f>
      </c>
      <c r="N58" s="33">
        <f ca="1">IF(I58="","",CHOOSE(MATCH(I58,IF($C58="男",INDIRECT('設定'!U104),INDIRECT('設定'!V104)),1),0,1,2,3,4,5,6,7,8,9,10))</f>
      </c>
      <c r="O58" s="33">
        <f ca="1">IF(J58="","",CHOOSE(MATCH(J58,IF($C58="男",INDIRECT('設定'!W104),INDIRECT('設定'!X104)),1),0,1,2,3,4,5,6,7,8,9,10))</f>
      </c>
      <c r="P58" s="83">
        <f ca="1">IF(K58="","",CHOOSE(MATCH(K58,IF($C58="男",INDIRECT('設定'!Y104),INDIRECT('設定'!Z104)),1),0,1,2,3,4,5,6,7,8,9,10))</f>
      </c>
      <c r="Q58" s="36">
        <f t="shared" si="4"/>
      </c>
      <c r="R58" s="36">
        <f t="shared" si="5"/>
      </c>
      <c r="S58" s="36">
        <f>IF(Q58="","",IF(Q58=5,INDEX('設定'!$A$2:$G$8,MATCH(R58,'設定'!$A$2:$A$8,1),MATCH(T58,'設定'!$A$2:$G$2,1)),IF('設定'!AA104,INDEX('設定'!$A$11:$G$17,MATCH(R58,'設定'!$A$11:$A$17,1),MATCH(T58,'設定'!$A$11:$G$11,1)),"-----")))</f>
      </c>
      <c r="T58" s="37">
        <f t="shared" si="6"/>
      </c>
      <c r="U58" s="35">
        <f t="shared" si="7"/>
      </c>
    </row>
    <row r="59" spans="1:21" ht="19.5" customHeight="1">
      <c r="A59" s="19">
        <v>56</v>
      </c>
      <c r="B59" s="45"/>
      <c r="C59" s="46"/>
      <c r="D59" s="46"/>
      <c r="E59" s="46"/>
      <c r="F59" s="47"/>
      <c r="G59" s="48"/>
      <c r="H59" s="46"/>
      <c r="I59" s="46"/>
      <c r="J59" s="46"/>
      <c r="K59" s="47"/>
      <c r="L59" s="21">
        <f ca="1">IF(G59="","",CHOOSE(MATCH($G59,IF($C59="男",INDIRECT('設定'!Q105),INDIRECT('設定'!R105)),1),0,1,2,3,4,5,6,7,8,9,10))</f>
      </c>
      <c r="M59" s="22">
        <f ca="1">IF(H59="","",CHOOSE(MATCH(H59,IF($C59="男",INDIRECT('設定'!S105),INDIRECT('設定'!T105)),1),0,1,2,3,4,5,6,7,8,9,10))</f>
      </c>
      <c r="N59" s="22">
        <f ca="1">IF(I59="","",CHOOSE(MATCH(I59,IF($C59="男",INDIRECT('設定'!U105),INDIRECT('設定'!V105)),1),0,1,2,3,4,5,6,7,8,9,10))</f>
      </c>
      <c r="O59" s="22">
        <f ca="1">IF(J59="","",CHOOSE(MATCH(J59,IF($C59="男",INDIRECT('設定'!W105),INDIRECT('設定'!X105)),1),0,1,2,3,4,5,6,7,8,9,10))</f>
      </c>
      <c r="P59" s="84">
        <f ca="1">IF(K59="","",CHOOSE(MATCH(K59,IF($C59="男",INDIRECT('設定'!Y105),INDIRECT('設定'!Z105)),1),0,1,2,3,4,5,6,7,8,9,10))</f>
      </c>
      <c r="Q59" s="23">
        <f t="shared" si="4"/>
      </c>
      <c r="R59" s="23">
        <f t="shared" si="5"/>
      </c>
      <c r="S59" s="23">
        <f>IF(Q59="","",IF(Q59=5,INDEX('設定'!$A$2:$G$8,MATCH(R59,'設定'!$A$2:$A$8,1),MATCH(T59,'設定'!$A$2:$G$2,1)),IF('設定'!AA105,INDEX('設定'!$A$11:$G$17,MATCH(R59,'設定'!$A$11:$A$17,1),MATCH(T59,'設定'!$A$11:$G$11,1)),"-----")))</f>
      </c>
      <c r="T59" s="24">
        <f t="shared" si="6"/>
      </c>
      <c r="U59" s="25">
        <f t="shared" si="7"/>
      </c>
    </row>
    <row r="60" spans="1:21" ht="19.5" customHeight="1">
      <c r="A60" s="26">
        <v>57</v>
      </c>
      <c r="B60" s="49"/>
      <c r="C60" s="50"/>
      <c r="D60" s="50"/>
      <c r="E60" s="50"/>
      <c r="F60" s="51"/>
      <c r="G60" s="52"/>
      <c r="H60" s="50"/>
      <c r="I60" s="50"/>
      <c r="J60" s="50"/>
      <c r="K60" s="51"/>
      <c r="L60" s="28">
        <f ca="1">IF(G60="","",CHOOSE(MATCH($G60,IF($C60="男",INDIRECT('設定'!Q106),INDIRECT('設定'!R106)),1),0,1,2,3,4,5,6,7,8,9,10))</f>
      </c>
      <c r="M60" s="27">
        <f ca="1">IF(H60="","",CHOOSE(MATCH(H60,IF($C60="男",INDIRECT('設定'!S106),INDIRECT('設定'!T106)),1),0,1,2,3,4,5,6,7,8,9,10))</f>
      </c>
      <c r="N60" s="27">
        <f ca="1">IF(I60="","",CHOOSE(MATCH(I60,IF($C60="男",INDIRECT('設定'!U106),INDIRECT('設定'!V106)),1),0,1,2,3,4,5,6,7,8,9,10))</f>
      </c>
      <c r="O60" s="27">
        <f ca="1">IF(J60="","",CHOOSE(MATCH(J60,IF($C60="男",INDIRECT('設定'!W106),INDIRECT('設定'!X106)),1),0,1,2,3,4,5,6,7,8,9,10))</f>
      </c>
      <c r="P60" s="82">
        <f ca="1">IF(K60="","",CHOOSE(MATCH(K60,IF($C60="男",INDIRECT('設定'!Y106),INDIRECT('設定'!Z106)),1),0,1,2,3,4,5,6,7,8,9,10))</f>
      </c>
      <c r="Q60" s="30">
        <f t="shared" si="4"/>
      </c>
      <c r="R60" s="30">
        <f t="shared" si="5"/>
      </c>
      <c r="S60" s="30">
        <f>IF(Q60="","",IF(Q60=5,INDEX('設定'!$A$2:$G$8,MATCH(R60,'設定'!$A$2:$A$8,1),MATCH(T60,'設定'!$A$2:$G$2,1)),IF('設定'!AA106,INDEX('設定'!$A$11:$G$17,MATCH(R60,'設定'!$A$11:$A$17,1),MATCH(T60,'設定'!$A$11:$G$11,1)),"-----")))</f>
      </c>
      <c r="T60" s="31">
        <f t="shared" si="6"/>
      </c>
      <c r="U60" s="29">
        <f t="shared" si="7"/>
      </c>
    </row>
    <row r="61" spans="1:21" ht="19.5" customHeight="1">
      <c r="A61" s="26">
        <v>58</v>
      </c>
      <c r="B61" s="49"/>
      <c r="C61" s="50"/>
      <c r="D61" s="50"/>
      <c r="E61" s="50"/>
      <c r="F61" s="51"/>
      <c r="G61" s="52"/>
      <c r="H61" s="50"/>
      <c r="I61" s="50"/>
      <c r="J61" s="50"/>
      <c r="K61" s="51"/>
      <c r="L61" s="28">
        <f ca="1">IF(G61="","",CHOOSE(MATCH($G61,IF($C61="男",INDIRECT('設定'!Q107),INDIRECT('設定'!R107)),1),0,1,2,3,4,5,6,7,8,9,10))</f>
      </c>
      <c r="M61" s="27">
        <f ca="1">IF(H61="","",CHOOSE(MATCH(H61,IF($C61="男",INDIRECT('設定'!S107),INDIRECT('設定'!T107)),1),0,1,2,3,4,5,6,7,8,9,10))</f>
      </c>
      <c r="N61" s="27">
        <f ca="1">IF(I61="","",CHOOSE(MATCH(I61,IF($C61="男",INDIRECT('設定'!U107),INDIRECT('設定'!V107)),1),0,1,2,3,4,5,6,7,8,9,10))</f>
      </c>
      <c r="O61" s="27">
        <f ca="1">IF(J61="","",CHOOSE(MATCH(J61,IF($C61="男",INDIRECT('設定'!W107),INDIRECT('設定'!X107)),1),0,1,2,3,4,5,6,7,8,9,10))</f>
      </c>
      <c r="P61" s="82">
        <f ca="1">IF(K61="","",CHOOSE(MATCH(K61,IF($C61="男",INDIRECT('設定'!Y107),INDIRECT('設定'!Z107)),1),0,1,2,3,4,5,6,7,8,9,10))</f>
      </c>
      <c r="Q61" s="30">
        <f t="shared" si="4"/>
      </c>
      <c r="R61" s="30">
        <f t="shared" si="5"/>
      </c>
      <c r="S61" s="30">
        <f>IF(Q61="","",IF(Q61=5,INDEX('設定'!$A$2:$G$8,MATCH(R61,'設定'!$A$2:$A$8,1),MATCH(T61,'設定'!$A$2:$G$2,1)),IF('設定'!AA107,INDEX('設定'!$A$11:$G$17,MATCH(R61,'設定'!$A$11:$A$17,1),MATCH(T61,'設定'!$A$11:$G$11,1)),"-----")))</f>
      </c>
      <c r="T61" s="31">
        <f t="shared" si="6"/>
      </c>
      <c r="U61" s="29">
        <f t="shared" si="7"/>
      </c>
    </row>
    <row r="62" spans="1:21" ht="19.5" customHeight="1">
      <c r="A62" s="26">
        <v>59</v>
      </c>
      <c r="B62" s="49"/>
      <c r="C62" s="50"/>
      <c r="D62" s="50"/>
      <c r="E62" s="50"/>
      <c r="F62" s="51"/>
      <c r="G62" s="52"/>
      <c r="H62" s="50"/>
      <c r="I62" s="50"/>
      <c r="J62" s="50"/>
      <c r="K62" s="51"/>
      <c r="L62" s="28">
        <f ca="1">IF(G62="","",CHOOSE(MATCH($G62,IF($C62="男",INDIRECT('設定'!Q108),INDIRECT('設定'!R108)),1),0,1,2,3,4,5,6,7,8,9,10))</f>
      </c>
      <c r="M62" s="27">
        <f ca="1">IF(H62="","",CHOOSE(MATCH(H62,IF($C62="男",INDIRECT('設定'!S108),INDIRECT('設定'!T108)),1),0,1,2,3,4,5,6,7,8,9,10))</f>
      </c>
      <c r="N62" s="27">
        <f ca="1">IF(I62="","",CHOOSE(MATCH(I62,IF($C62="男",INDIRECT('設定'!U108),INDIRECT('設定'!V108)),1),0,1,2,3,4,5,6,7,8,9,10))</f>
      </c>
      <c r="O62" s="27">
        <f ca="1">IF(J62="","",CHOOSE(MATCH(J62,IF($C62="男",INDIRECT('設定'!W108),INDIRECT('設定'!X108)),1),0,1,2,3,4,5,6,7,8,9,10))</f>
      </c>
      <c r="P62" s="82">
        <f ca="1">IF(K62="","",CHOOSE(MATCH(K62,IF($C62="男",INDIRECT('設定'!Y108),INDIRECT('設定'!Z108)),1),0,1,2,3,4,5,6,7,8,9,10))</f>
      </c>
      <c r="Q62" s="30">
        <f t="shared" si="4"/>
      </c>
      <c r="R62" s="30">
        <f t="shared" si="5"/>
      </c>
      <c r="S62" s="30">
        <f>IF(Q62="","",IF(Q62=5,INDEX('設定'!$A$2:$G$8,MATCH(R62,'設定'!$A$2:$A$8,1),MATCH(T62,'設定'!$A$2:$G$2,1)),IF('設定'!AA108,INDEX('設定'!$A$11:$G$17,MATCH(R62,'設定'!$A$11:$A$17,1),MATCH(T62,'設定'!$A$11:$G$11,1)),"-----")))</f>
      </c>
      <c r="T62" s="31">
        <f t="shared" si="6"/>
      </c>
      <c r="U62" s="29">
        <f t="shared" si="7"/>
      </c>
    </row>
    <row r="63" spans="1:21" ht="19.5" customHeight="1" thickBot="1">
      <c r="A63" s="38">
        <v>60</v>
      </c>
      <c r="B63" s="57"/>
      <c r="C63" s="58"/>
      <c r="D63" s="58"/>
      <c r="E63" s="58"/>
      <c r="F63" s="59"/>
      <c r="G63" s="60"/>
      <c r="H63" s="58"/>
      <c r="I63" s="58"/>
      <c r="J63" s="58"/>
      <c r="K63" s="59"/>
      <c r="L63" s="40">
        <f ca="1">IF(G63="","",CHOOSE(MATCH($G63,IF($C63="男",INDIRECT('設定'!Q109),INDIRECT('設定'!R109)),1),0,1,2,3,4,5,6,7,8,9,10))</f>
      </c>
      <c r="M63" s="39">
        <f ca="1">IF(H63="","",CHOOSE(MATCH(H63,IF($C63="男",INDIRECT('設定'!S109),INDIRECT('設定'!T109)),1),0,1,2,3,4,5,6,7,8,9,10))</f>
      </c>
      <c r="N63" s="39">
        <f ca="1">IF(I63="","",CHOOSE(MATCH(I63,IF($C63="男",INDIRECT('設定'!U109),INDIRECT('設定'!V109)),1),0,1,2,3,4,5,6,7,8,9,10))</f>
      </c>
      <c r="O63" s="39">
        <f ca="1">IF(J63="","",CHOOSE(MATCH(J63,IF($C63="男",INDIRECT('設定'!W109),INDIRECT('設定'!X109)),1),0,1,2,3,4,5,6,7,8,9,10))</f>
      </c>
      <c r="P63" s="85">
        <f ca="1">IF(K63="","",CHOOSE(MATCH(K63,IF($C63="男",INDIRECT('設定'!Y109),INDIRECT('設定'!Z109)),1),0,1,2,3,4,5,6,7,8,9,10))</f>
      </c>
      <c r="Q63" s="42">
        <f t="shared" si="4"/>
      </c>
      <c r="R63" s="42">
        <f t="shared" si="5"/>
      </c>
      <c r="S63" s="42">
        <f>IF(Q63="","",IF(Q63=5,INDEX('設定'!$A$2:$G$8,MATCH(R63,'設定'!$A$2:$A$8,1),MATCH(T63,'設定'!$A$2:$G$2,1)),IF('設定'!AA109,INDEX('設定'!$A$11:$G$17,MATCH(R63,'設定'!$A$11:$A$17,1),MATCH(T63,'設定'!$A$11:$G$11,1)),"-----")))</f>
      </c>
      <c r="T63" s="43">
        <f t="shared" si="6"/>
      </c>
      <c r="U63" s="41">
        <f t="shared" si="7"/>
      </c>
    </row>
    <row r="64" spans="1:21" ht="19.5" customHeight="1">
      <c r="A64" s="20">
        <v>61</v>
      </c>
      <c r="B64" s="65"/>
      <c r="C64" s="62"/>
      <c r="D64" s="62"/>
      <c r="E64" s="62"/>
      <c r="F64" s="63"/>
      <c r="G64" s="64"/>
      <c r="H64" s="62"/>
      <c r="I64" s="62"/>
      <c r="J64" s="62"/>
      <c r="K64" s="63"/>
      <c r="L64" s="21">
        <f ca="1">IF(G64="","",CHOOSE(MATCH($G64,IF($C64="男",INDIRECT('設定'!Q110),INDIRECT('設定'!R110)),1),0,1,2,3,4,5,6,7,8,9,10))</f>
      </c>
      <c r="M64" s="22">
        <f ca="1">IF(H64="","",CHOOSE(MATCH(H64,IF($C64="男",INDIRECT('設定'!S110),INDIRECT('設定'!T110)),1),0,1,2,3,4,5,6,7,8,9,10))</f>
      </c>
      <c r="N64" s="22">
        <f ca="1">IF(I64="","",CHOOSE(MATCH(I64,IF($C64="男",INDIRECT('設定'!U110),INDIRECT('設定'!V110)),1),0,1,2,3,4,5,6,7,8,9,10))</f>
      </c>
      <c r="O64" s="22">
        <f ca="1">IF(J64="","",CHOOSE(MATCH(J64,IF($C64="男",INDIRECT('設定'!W110),INDIRECT('設定'!X110)),1),0,1,2,3,4,5,6,7,8,9,10))</f>
      </c>
      <c r="P64" s="84">
        <f ca="1">IF(K64="","",CHOOSE(MATCH(K64,IF($C64="男",INDIRECT('設定'!Y110),INDIRECT('設定'!Z110)),1),0,1,2,3,4,5,6,7,8,9,10))</f>
      </c>
      <c r="Q64" s="23">
        <f t="shared" si="4"/>
      </c>
      <c r="R64" s="23">
        <f t="shared" si="5"/>
      </c>
      <c r="S64" s="23">
        <f>IF(Q64="","",IF(Q64=5,INDEX('設定'!$A$2:$G$8,MATCH(R64,'設定'!$A$2:$A$8,1),MATCH(T64,'設定'!$A$2:$G$2,1)),IF('設定'!AA110,INDEX('設定'!$A$11:$G$17,MATCH(R64,'設定'!$A$11:$A$17,1),MATCH(T64,'設定'!$A$11:$G$11,1)),"-----")))</f>
      </c>
      <c r="T64" s="24">
        <f t="shared" si="6"/>
      </c>
      <c r="U64" s="25">
        <f t="shared" si="7"/>
      </c>
    </row>
    <row r="65" spans="1:21" ht="19.5" customHeight="1">
      <c r="A65" s="26">
        <v>62</v>
      </c>
      <c r="B65" s="66"/>
      <c r="C65" s="50"/>
      <c r="D65" s="50"/>
      <c r="E65" s="50"/>
      <c r="F65" s="51"/>
      <c r="G65" s="52"/>
      <c r="H65" s="50"/>
      <c r="I65" s="50"/>
      <c r="J65" s="50"/>
      <c r="K65" s="51"/>
      <c r="L65" s="28">
        <f ca="1">IF(G65="","",CHOOSE(MATCH($G65,IF($C65="男",INDIRECT('設定'!Q111),INDIRECT('設定'!R111)),1),0,1,2,3,4,5,6,7,8,9,10))</f>
      </c>
      <c r="M65" s="27">
        <f ca="1">IF(H65="","",CHOOSE(MATCH(H65,IF($C65="男",INDIRECT('設定'!S111),INDIRECT('設定'!T111)),1),0,1,2,3,4,5,6,7,8,9,10))</f>
      </c>
      <c r="N65" s="27">
        <f ca="1">IF(I65="","",CHOOSE(MATCH(I65,IF($C65="男",INDIRECT('設定'!U111),INDIRECT('設定'!V111)),1),0,1,2,3,4,5,6,7,8,9,10))</f>
      </c>
      <c r="O65" s="27">
        <f ca="1">IF(J65="","",CHOOSE(MATCH(J65,IF($C65="男",INDIRECT('設定'!W111),INDIRECT('設定'!X111)),1),0,1,2,3,4,5,6,7,8,9,10))</f>
      </c>
      <c r="P65" s="82">
        <f ca="1">IF(K65="","",CHOOSE(MATCH(K65,IF($C65="男",INDIRECT('設定'!Y111),INDIRECT('設定'!Z111)),1),0,1,2,3,4,5,6,7,8,9,10))</f>
      </c>
      <c r="Q65" s="30">
        <f t="shared" si="4"/>
      </c>
      <c r="R65" s="30">
        <f t="shared" si="5"/>
      </c>
      <c r="S65" s="30">
        <f>IF(Q65="","",IF(Q65=5,INDEX('設定'!$A$2:$G$8,MATCH(R65,'設定'!$A$2:$A$8,1),MATCH(T65,'設定'!$A$2:$G$2,1)),IF('設定'!AA111,INDEX('設定'!$A$11:$G$17,MATCH(R65,'設定'!$A$11:$A$17,1),MATCH(T65,'設定'!$A$11:$G$11,1)),"-----")))</f>
      </c>
      <c r="T65" s="31">
        <f t="shared" si="6"/>
      </c>
      <c r="U65" s="29">
        <f t="shared" si="7"/>
      </c>
    </row>
    <row r="66" spans="1:21" ht="19.5" customHeight="1">
      <c r="A66" s="26">
        <v>63</v>
      </c>
      <c r="B66" s="66"/>
      <c r="C66" s="50"/>
      <c r="D66" s="50"/>
      <c r="E66" s="50"/>
      <c r="F66" s="51"/>
      <c r="G66" s="52"/>
      <c r="H66" s="50"/>
      <c r="I66" s="50"/>
      <c r="J66" s="50"/>
      <c r="K66" s="51"/>
      <c r="L66" s="28">
        <f ca="1">IF(G66="","",CHOOSE(MATCH($G66,IF($C66="男",INDIRECT('設定'!Q112),INDIRECT('設定'!R112)),1),0,1,2,3,4,5,6,7,8,9,10))</f>
      </c>
      <c r="M66" s="27">
        <f ca="1">IF(H66="","",CHOOSE(MATCH(H66,IF($C66="男",INDIRECT('設定'!S112),INDIRECT('設定'!T112)),1),0,1,2,3,4,5,6,7,8,9,10))</f>
      </c>
      <c r="N66" s="27">
        <f ca="1">IF(I66="","",CHOOSE(MATCH(I66,IF($C66="男",INDIRECT('設定'!U112),INDIRECT('設定'!V112)),1),0,1,2,3,4,5,6,7,8,9,10))</f>
      </c>
      <c r="O66" s="27">
        <f ca="1">IF(J66="","",CHOOSE(MATCH(J66,IF($C66="男",INDIRECT('設定'!W112),INDIRECT('設定'!X112)),1),0,1,2,3,4,5,6,7,8,9,10))</f>
      </c>
      <c r="P66" s="82">
        <f ca="1">IF(K66="","",CHOOSE(MATCH(K66,IF($C66="男",INDIRECT('設定'!Y112),INDIRECT('設定'!Z112)),1),0,1,2,3,4,5,6,7,8,9,10))</f>
      </c>
      <c r="Q66" s="30">
        <f t="shared" si="4"/>
      </c>
      <c r="R66" s="30">
        <f t="shared" si="5"/>
      </c>
      <c r="S66" s="30">
        <f>IF(Q66="","",IF(Q66=5,INDEX('設定'!$A$2:$G$8,MATCH(R66,'設定'!$A$2:$A$8,1),MATCH(T66,'設定'!$A$2:$G$2,1)),IF('設定'!AA112,INDEX('設定'!$A$11:$G$17,MATCH(R66,'設定'!$A$11:$A$17,1),MATCH(T66,'設定'!$A$11:$G$11,1)),"-----")))</f>
      </c>
      <c r="T66" s="31">
        <f t="shared" si="6"/>
      </c>
      <c r="U66" s="29">
        <f t="shared" si="7"/>
      </c>
    </row>
    <row r="67" spans="1:21" ht="19.5" customHeight="1">
      <c r="A67" s="26">
        <v>64</v>
      </c>
      <c r="B67" s="66"/>
      <c r="C67" s="50"/>
      <c r="D67" s="50"/>
      <c r="E67" s="50"/>
      <c r="F67" s="51"/>
      <c r="G67" s="52"/>
      <c r="H67" s="50"/>
      <c r="I67" s="50"/>
      <c r="J67" s="50"/>
      <c r="K67" s="51"/>
      <c r="L67" s="28">
        <f ca="1">IF(G67="","",CHOOSE(MATCH($G67,IF($C67="男",INDIRECT('設定'!Q113),INDIRECT('設定'!R113)),1),0,1,2,3,4,5,6,7,8,9,10))</f>
      </c>
      <c r="M67" s="27">
        <f ca="1">IF(H67="","",CHOOSE(MATCH(H67,IF($C67="男",INDIRECT('設定'!S113),INDIRECT('設定'!T113)),1),0,1,2,3,4,5,6,7,8,9,10))</f>
      </c>
      <c r="N67" s="27">
        <f ca="1">IF(I67="","",CHOOSE(MATCH(I67,IF($C67="男",INDIRECT('設定'!U113),INDIRECT('設定'!V113)),1),0,1,2,3,4,5,6,7,8,9,10))</f>
      </c>
      <c r="O67" s="27">
        <f ca="1">IF(J67="","",CHOOSE(MATCH(J67,IF($C67="男",INDIRECT('設定'!W113),INDIRECT('設定'!X113)),1),0,1,2,3,4,5,6,7,8,9,10))</f>
      </c>
      <c r="P67" s="82">
        <f ca="1">IF(K67="","",CHOOSE(MATCH(K67,IF($C67="男",INDIRECT('設定'!Y113),INDIRECT('設定'!Z113)),1),0,1,2,3,4,5,6,7,8,9,10))</f>
      </c>
      <c r="Q67" s="30">
        <f t="shared" si="4"/>
      </c>
      <c r="R67" s="30">
        <f t="shared" si="5"/>
      </c>
      <c r="S67" s="30">
        <f>IF(Q67="","",IF(Q67=5,INDEX('設定'!$A$2:$G$8,MATCH(R67,'設定'!$A$2:$A$8,1),MATCH(T67,'設定'!$A$2:$G$2,1)),IF('設定'!AA113,INDEX('設定'!$A$11:$G$17,MATCH(R67,'設定'!$A$11:$A$17,1),MATCH(T67,'設定'!$A$11:$G$11,1)),"-----")))</f>
      </c>
      <c r="T67" s="31">
        <f t="shared" si="6"/>
      </c>
      <c r="U67" s="29">
        <f t="shared" si="7"/>
      </c>
    </row>
    <row r="68" spans="1:21" ht="19.5" customHeight="1">
      <c r="A68" s="32">
        <v>65</v>
      </c>
      <c r="B68" s="67"/>
      <c r="C68" s="54"/>
      <c r="D68" s="54"/>
      <c r="E68" s="54"/>
      <c r="F68" s="55"/>
      <c r="G68" s="56"/>
      <c r="H68" s="54"/>
      <c r="I68" s="54"/>
      <c r="J68" s="54"/>
      <c r="K68" s="55"/>
      <c r="L68" s="34">
        <f ca="1">IF(G68="","",CHOOSE(MATCH($G68,IF($C68="男",INDIRECT('設定'!Q114),INDIRECT('設定'!R114)),1),0,1,2,3,4,5,6,7,8,9,10))</f>
      </c>
      <c r="M68" s="33">
        <f ca="1">IF(H68="","",CHOOSE(MATCH(H68,IF($C68="男",INDIRECT('設定'!S114),INDIRECT('設定'!T114)),1),0,1,2,3,4,5,6,7,8,9,10))</f>
      </c>
      <c r="N68" s="33">
        <f ca="1">IF(I68="","",CHOOSE(MATCH(I68,IF($C68="男",INDIRECT('設定'!U114),INDIRECT('設定'!V114)),1),0,1,2,3,4,5,6,7,8,9,10))</f>
      </c>
      <c r="O68" s="33">
        <f ca="1">IF(J68="","",CHOOSE(MATCH(J68,IF($C68="男",INDIRECT('設定'!W114),INDIRECT('設定'!X114)),1),0,1,2,3,4,5,6,7,8,9,10))</f>
      </c>
      <c r="P68" s="83">
        <f ca="1">IF(K68="","",CHOOSE(MATCH(K68,IF($C68="男",INDIRECT('設定'!Y114),INDIRECT('設定'!Z114)),1),0,1,2,3,4,5,6,7,8,9,10))</f>
      </c>
      <c r="Q68" s="36">
        <f aca="true" t="shared" si="8" ref="Q68:Q99">IF(B68="","",COUNT(L68:P68))</f>
      </c>
      <c r="R68" s="36">
        <f aca="true" t="shared" si="9" ref="R68:R103">IF(B68="","",SUM(L68:P68))</f>
      </c>
      <c r="S68" s="36">
        <f>IF(Q68="","",IF(Q68=5,INDEX('設定'!$A$2:$G$8,MATCH(R68,'設定'!$A$2:$A$8,1),MATCH(T68,'設定'!$A$2:$G$2,1)),IF('設定'!AA114,INDEX('設定'!$A$11:$G$17,MATCH(R68,'設定'!$A$11:$A$17,1),MATCH(T68,'設定'!$A$11:$G$11,1)),"-----")))</f>
      </c>
      <c r="T68" s="37">
        <f aca="true" t="shared" si="10" ref="T68:T103">IF(B68="","",MIN(L68:P68))</f>
      </c>
      <c r="U68" s="35">
        <f aca="true" t="shared" si="11" ref="U68:U103">IF(B68="","",MAX(L68:P68))</f>
      </c>
    </row>
    <row r="69" spans="1:21" ht="19.5" customHeight="1">
      <c r="A69" s="19">
        <v>66</v>
      </c>
      <c r="B69" s="68"/>
      <c r="C69" s="46"/>
      <c r="D69" s="46"/>
      <c r="E69" s="46"/>
      <c r="F69" s="47"/>
      <c r="G69" s="48"/>
      <c r="H69" s="46"/>
      <c r="I69" s="46"/>
      <c r="J69" s="46"/>
      <c r="K69" s="47"/>
      <c r="L69" s="21">
        <f ca="1">IF(G69="","",CHOOSE(MATCH($G69,IF($C69="男",INDIRECT('設定'!Q115),INDIRECT('設定'!R115)),1),0,1,2,3,4,5,6,7,8,9,10))</f>
      </c>
      <c r="M69" s="22">
        <f ca="1">IF(H69="","",CHOOSE(MATCH(H69,IF($C69="男",INDIRECT('設定'!S115),INDIRECT('設定'!T115)),1),0,1,2,3,4,5,6,7,8,9,10))</f>
      </c>
      <c r="N69" s="22">
        <f ca="1">IF(I69="","",CHOOSE(MATCH(I69,IF($C69="男",INDIRECT('設定'!U115),INDIRECT('設定'!V115)),1),0,1,2,3,4,5,6,7,8,9,10))</f>
      </c>
      <c r="O69" s="22">
        <f ca="1">IF(J69="","",CHOOSE(MATCH(J69,IF($C69="男",INDIRECT('設定'!W115),INDIRECT('設定'!X115)),1),0,1,2,3,4,5,6,7,8,9,10))</f>
      </c>
      <c r="P69" s="84">
        <f ca="1">IF(K69="","",CHOOSE(MATCH(K69,IF($C69="男",INDIRECT('設定'!Y115),INDIRECT('設定'!Z115)),1),0,1,2,3,4,5,6,7,8,9,10))</f>
      </c>
      <c r="Q69" s="23">
        <f t="shared" si="8"/>
      </c>
      <c r="R69" s="23">
        <f t="shared" si="9"/>
      </c>
      <c r="S69" s="23">
        <f>IF(Q69="","",IF(Q69=5,INDEX('設定'!$A$2:$G$8,MATCH(R69,'設定'!$A$2:$A$8,1),MATCH(T69,'設定'!$A$2:$G$2,1)),IF('設定'!AA115,INDEX('設定'!$A$11:$G$17,MATCH(R69,'設定'!$A$11:$A$17,1),MATCH(T69,'設定'!$A$11:$G$11,1)),"-----")))</f>
      </c>
      <c r="T69" s="24">
        <f t="shared" si="10"/>
      </c>
      <c r="U69" s="25">
        <f t="shared" si="11"/>
      </c>
    </row>
    <row r="70" spans="1:21" ht="19.5" customHeight="1">
      <c r="A70" s="26">
        <v>67</v>
      </c>
      <c r="B70" s="66"/>
      <c r="C70" s="50"/>
      <c r="D70" s="50"/>
      <c r="E70" s="50"/>
      <c r="F70" s="51"/>
      <c r="G70" s="52"/>
      <c r="H70" s="50"/>
      <c r="I70" s="50"/>
      <c r="J70" s="50"/>
      <c r="K70" s="51"/>
      <c r="L70" s="28">
        <f ca="1">IF(G70="","",CHOOSE(MATCH($G70,IF($C70="男",INDIRECT('設定'!Q116),INDIRECT('設定'!R116)),1),0,1,2,3,4,5,6,7,8,9,10))</f>
      </c>
      <c r="M70" s="27">
        <f ca="1">IF(H70="","",CHOOSE(MATCH(H70,IF($C70="男",INDIRECT('設定'!S116),INDIRECT('設定'!T116)),1),0,1,2,3,4,5,6,7,8,9,10))</f>
      </c>
      <c r="N70" s="27">
        <f ca="1">IF(I70="","",CHOOSE(MATCH(I70,IF($C70="男",INDIRECT('設定'!U116),INDIRECT('設定'!V116)),1),0,1,2,3,4,5,6,7,8,9,10))</f>
      </c>
      <c r="O70" s="27">
        <f ca="1">IF(J70="","",CHOOSE(MATCH(J70,IF($C70="男",INDIRECT('設定'!W116),INDIRECT('設定'!X116)),1),0,1,2,3,4,5,6,7,8,9,10))</f>
      </c>
      <c r="P70" s="82">
        <f ca="1">IF(K70="","",CHOOSE(MATCH(K70,IF($C70="男",INDIRECT('設定'!Y116),INDIRECT('設定'!Z116)),1),0,1,2,3,4,5,6,7,8,9,10))</f>
      </c>
      <c r="Q70" s="30">
        <f t="shared" si="8"/>
      </c>
      <c r="R70" s="30">
        <f t="shared" si="9"/>
      </c>
      <c r="S70" s="30">
        <f>IF(Q70="","",IF(Q70=5,INDEX('設定'!$A$2:$G$8,MATCH(R70,'設定'!$A$2:$A$8,1),MATCH(T70,'設定'!$A$2:$G$2,1)),IF('設定'!AA116,INDEX('設定'!$A$11:$G$17,MATCH(R70,'設定'!$A$11:$A$17,1),MATCH(T70,'設定'!$A$11:$G$11,1)),"-----")))</f>
      </c>
      <c r="T70" s="31">
        <f t="shared" si="10"/>
      </c>
      <c r="U70" s="29">
        <f t="shared" si="11"/>
      </c>
    </row>
    <row r="71" spans="1:21" ht="19.5" customHeight="1">
      <c r="A71" s="26">
        <v>68</v>
      </c>
      <c r="B71" s="66"/>
      <c r="C71" s="50"/>
      <c r="D71" s="50"/>
      <c r="E71" s="50"/>
      <c r="F71" s="51"/>
      <c r="G71" s="52"/>
      <c r="H71" s="50"/>
      <c r="I71" s="50"/>
      <c r="J71" s="50"/>
      <c r="K71" s="51"/>
      <c r="L71" s="28">
        <f ca="1">IF(G71="","",CHOOSE(MATCH($G71,IF($C71="男",INDIRECT('設定'!Q117),INDIRECT('設定'!R117)),1),0,1,2,3,4,5,6,7,8,9,10))</f>
      </c>
      <c r="M71" s="27">
        <f ca="1">IF(H71="","",CHOOSE(MATCH(H71,IF($C71="男",INDIRECT('設定'!S117),INDIRECT('設定'!T117)),1),0,1,2,3,4,5,6,7,8,9,10))</f>
      </c>
      <c r="N71" s="27">
        <f ca="1">IF(I71="","",CHOOSE(MATCH(I71,IF($C71="男",INDIRECT('設定'!U117),INDIRECT('設定'!V117)),1),0,1,2,3,4,5,6,7,8,9,10))</f>
      </c>
      <c r="O71" s="27">
        <f ca="1">IF(J71="","",CHOOSE(MATCH(J71,IF($C71="男",INDIRECT('設定'!W117),INDIRECT('設定'!X117)),1),0,1,2,3,4,5,6,7,8,9,10))</f>
      </c>
      <c r="P71" s="82">
        <f ca="1">IF(K71="","",CHOOSE(MATCH(K71,IF($C71="男",INDIRECT('設定'!Y117),INDIRECT('設定'!Z117)),1),0,1,2,3,4,5,6,7,8,9,10))</f>
      </c>
      <c r="Q71" s="30">
        <f t="shared" si="8"/>
      </c>
      <c r="R71" s="30">
        <f t="shared" si="9"/>
      </c>
      <c r="S71" s="30">
        <f>IF(Q71="","",IF(Q71=5,INDEX('設定'!$A$2:$G$8,MATCH(R71,'設定'!$A$2:$A$8,1),MATCH(T71,'設定'!$A$2:$G$2,1)),IF('設定'!AA117,INDEX('設定'!$A$11:$G$17,MATCH(R71,'設定'!$A$11:$A$17,1),MATCH(T71,'設定'!$A$11:$G$11,1)),"-----")))</f>
      </c>
      <c r="T71" s="31">
        <f t="shared" si="10"/>
      </c>
      <c r="U71" s="29">
        <f t="shared" si="11"/>
      </c>
    </row>
    <row r="72" spans="1:21" ht="19.5" customHeight="1">
      <c r="A72" s="26">
        <v>69</v>
      </c>
      <c r="B72" s="66"/>
      <c r="C72" s="50"/>
      <c r="D72" s="50"/>
      <c r="E72" s="50"/>
      <c r="F72" s="51"/>
      <c r="G72" s="52"/>
      <c r="H72" s="50"/>
      <c r="I72" s="50"/>
      <c r="J72" s="50"/>
      <c r="K72" s="51"/>
      <c r="L72" s="28">
        <f ca="1">IF(G72="","",CHOOSE(MATCH($G72,IF($C72="男",INDIRECT('設定'!Q118),INDIRECT('設定'!R118)),1),0,1,2,3,4,5,6,7,8,9,10))</f>
      </c>
      <c r="M72" s="27">
        <f ca="1">IF(H72="","",CHOOSE(MATCH(H72,IF($C72="男",INDIRECT('設定'!S118),INDIRECT('設定'!T118)),1),0,1,2,3,4,5,6,7,8,9,10))</f>
      </c>
      <c r="N72" s="27">
        <f ca="1">IF(I72="","",CHOOSE(MATCH(I72,IF($C72="男",INDIRECT('設定'!U118),INDIRECT('設定'!V118)),1),0,1,2,3,4,5,6,7,8,9,10))</f>
      </c>
      <c r="O72" s="27">
        <f ca="1">IF(J72="","",CHOOSE(MATCH(J72,IF($C72="男",INDIRECT('設定'!W118),INDIRECT('設定'!X118)),1),0,1,2,3,4,5,6,7,8,9,10))</f>
      </c>
      <c r="P72" s="82">
        <f ca="1">IF(K72="","",CHOOSE(MATCH(K72,IF($C72="男",INDIRECT('設定'!Y118),INDIRECT('設定'!Z118)),1),0,1,2,3,4,5,6,7,8,9,10))</f>
      </c>
      <c r="Q72" s="30">
        <f t="shared" si="8"/>
      </c>
      <c r="R72" s="30">
        <f t="shared" si="9"/>
      </c>
      <c r="S72" s="30">
        <f>IF(Q72="","",IF(Q72=5,INDEX('設定'!$A$2:$G$8,MATCH(R72,'設定'!$A$2:$A$8,1),MATCH(T72,'設定'!$A$2:$G$2,1)),IF('設定'!AA118,INDEX('設定'!$A$11:$G$17,MATCH(R72,'設定'!$A$11:$A$17,1),MATCH(T72,'設定'!$A$11:$G$11,1)),"-----")))</f>
      </c>
      <c r="T72" s="31">
        <f t="shared" si="10"/>
      </c>
      <c r="U72" s="29">
        <f t="shared" si="11"/>
      </c>
    </row>
    <row r="73" spans="1:21" ht="19.5" customHeight="1">
      <c r="A73" s="32">
        <v>70</v>
      </c>
      <c r="B73" s="67"/>
      <c r="C73" s="54"/>
      <c r="D73" s="54"/>
      <c r="E73" s="54"/>
      <c r="F73" s="55"/>
      <c r="G73" s="56"/>
      <c r="H73" s="54"/>
      <c r="I73" s="54"/>
      <c r="J73" s="54"/>
      <c r="K73" s="55"/>
      <c r="L73" s="34">
        <f ca="1">IF(G73="","",CHOOSE(MATCH($G73,IF($C73="男",INDIRECT('設定'!Q119),INDIRECT('設定'!R119)),1),0,1,2,3,4,5,6,7,8,9,10))</f>
      </c>
      <c r="M73" s="33">
        <f ca="1">IF(H73="","",CHOOSE(MATCH(H73,IF($C73="男",INDIRECT('設定'!S119),INDIRECT('設定'!T119)),1),0,1,2,3,4,5,6,7,8,9,10))</f>
      </c>
      <c r="N73" s="33">
        <f ca="1">IF(I73="","",CHOOSE(MATCH(I73,IF($C73="男",INDIRECT('設定'!U119),INDIRECT('設定'!V119)),1),0,1,2,3,4,5,6,7,8,9,10))</f>
      </c>
      <c r="O73" s="33">
        <f ca="1">IF(J73="","",CHOOSE(MATCH(J73,IF($C73="男",INDIRECT('設定'!W119),INDIRECT('設定'!X119)),1),0,1,2,3,4,5,6,7,8,9,10))</f>
      </c>
      <c r="P73" s="83">
        <f ca="1">IF(K73="","",CHOOSE(MATCH(K73,IF($C73="男",INDIRECT('設定'!Y119),INDIRECT('設定'!Z119)),1),0,1,2,3,4,5,6,7,8,9,10))</f>
      </c>
      <c r="Q73" s="36">
        <f t="shared" si="8"/>
      </c>
      <c r="R73" s="36">
        <f t="shared" si="9"/>
      </c>
      <c r="S73" s="36">
        <f>IF(Q73="","",IF(Q73=5,INDEX('設定'!$A$2:$G$8,MATCH(R73,'設定'!$A$2:$A$8,1),MATCH(T73,'設定'!$A$2:$G$2,1)),IF('設定'!AA119,INDEX('設定'!$A$11:$G$17,MATCH(R73,'設定'!$A$11:$A$17,1),MATCH(T73,'設定'!$A$11:$G$11,1)),"-----")))</f>
      </c>
      <c r="T73" s="37">
        <f t="shared" si="10"/>
      </c>
      <c r="U73" s="35">
        <f t="shared" si="11"/>
      </c>
    </row>
    <row r="74" spans="1:21" ht="19.5" customHeight="1">
      <c r="A74" s="19">
        <v>71</v>
      </c>
      <c r="B74" s="68"/>
      <c r="C74" s="46"/>
      <c r="D74" s="46"/>
      <c r="E74" s="46"/>
      <c r="F74" s="47"/>
      <c r="G74" s="48"/>
      <c r="H74" s="46"/>
      <c r="I74" s="46"/>
      <c r="J74" s="46"/>
      <c r="K74" s="47"/>
      <c r="L74" s="21">
        <f ca="1">IF(G74="","",CHOOSE(MATCH($G74,IF($C74="男",INDIRECT('設定'!Q120),INDIRECT('設定'!R120)),1),0,1,2,3,4,5,6,7,8,9,10))</f>
      </c>
      <c r="M74" s="22">
        <f ca="1">IF(H74="","",CHOOSE(MATCH(H74,IF($C74="男",INDIRECT('設定'!S120),INDIRECT('設定'!T120)),1),0,1,2,3,4,5,6,7,8,9,10))</f>
      </c>
      <c r="N74" s="22">
        <f ca="1">IF(I74="","",CHOOSE(MATCH(I74,IF($C74="男",INDIRECT('設定'!U120),INDIRECT('設定'!V120)),1),0,1,2,3,4,5,6,7,8,9,10))</f>
      </c>
      <c r="O74" s="22">
        <f ca="1">IF(J74="","",CHOOSE(MATCH(J74,IF($C74="男",INDIRECT('設定'!W120),INDIRECT('設定'!X120)),1),0,1,2,3,4,5,6,7,8,9,10))</f>
      </c>
      <c r="P74" s="84">
        <f ca="1">IF(K74="","",CHOOSE(MATCH(K74,IF($C74="男",INDIRECT('設定'!Y120),INDIRECT('設定'!Z120)),1),0,1,2,3,4,5,6,7,8,9,10))</f>
      </c>
      <c r="Q74" s="23">
        <f t="shared" si="8"/>
      </c>
      <c r="R74" s="23">
        <f t="shared" si="9"/>
      </c>
      <c r="S74" s="23">
        <f>IF(Q74="","",IF(Q74=5,INDEX('設定'!$A$2:$G$8,MATCH(R74,'設定'!$A$2:$A$8,1),MATCH(T74,'設定'!$A$2:$G$2,1)),IF('設定'!AA120,INDEX('設定'!$A$11:$G$17,MATCH(R74,'設定'!$A$11:$A$17,1),MATCH(T74,'設定'!$A$11:$G$11,1)),"-----")))</f>
      </c>
      <c r="T74" s="24">
        <f t="shared" si="10"/>
      </c>
      <c r="U74" s="25">
        <f t="shared" si="11"/>
      </c>
    </row>
    <row r="75" spans="1:21" ht="19.5" customHeight="1">
      <c r="A75" s="26">
        <v>72</v>
      </c>
      <c r="B75" s="66"/>
      <c r="C75" s="50"/>
      <c r="D75" s="50"/>
      <c r="E75" s="50"/>
      <c r="F75" s="51"/>
      <c r="G75" s="52"/>
      <c r="H75" s="50"/>
      <c r="I75" s="50"/>
      <c r="J75" s="50"/>
      <c r="K75" s="51"/>
      <c r="L75" s="28">
        <f ca="1">IF(G75="","",CHOOSE(MATCH($G75,IF($C75="男",INDIRECT('設定'!Q121),INDIRECT('設定'!R121)),1),0,1,2,3,4,5,6,7,8,9,10))</f>
      </c>
      <c r="M75" s="27">
        <f ca="1">IF(H75="","",CHOOSE(MATCH(H75,IF($C75="男",INDIRECT('設定'!S121),INDIRECT('設定'!T121)),1),0,1,2,3,4,5,6,7,8,9,10))</f>
      </c>
      <c r="N75" s="27">
        <f ca="1">IF(I75="","",CHOOSE(MATCH(I75,IF($C75="男",INDIRECT('設定'!U121),INDIRECT('設定'!V121)),1),0,1,2,3,4,5,6,7,8,9,10))</f>
      </c>
      <c r="O75" s="27">
        <f ca="1">IF(J75="","",CHOOSE(MATCH(J75,IF($C75="男",INDIRECT('設定'!W121),INDIRECT('設定'!X121)),1),0,1,2,3,4,5,6,7,8,9,10))</f>
      </c>
      <c r="P75" s="82">
        <f ca="1">IF(K75="","",CHOOSE(MATCH(K75,IF($C75="男",INDIRECT('設定'!Y121),INDIRECT('設定'!Z121)),1),0,1,2,3,4,5,6,7,8,9,10))</f>
      </c>
      <c r="Q75" s="30">
        <f t="shared" si="8"/>
      </c>
      <c r="R75" s="30">
        <f t="shared" si="9"/>
      </c>
      <c r="S75" s="30">
        <f>IF(Q75="","",IF(Q75=5,INDEX('設定'!$A$2:$G$8,MATCH(R75,'設定'!$A$2:$A$8,1),MATCH(T75,'設定'!$A$2:$G$2,1)),IF('設定'!AA121,INDEX('設定'!$A$11:$G$17,MATCH(R75,'設定'!$A$11:$A$17,1),MATCH(T75,'設定'!$A$11:$G$11,1)),"-----")))</f>
      </c>
      <c r="T75" s="31">
        <f t="shared" si="10"/>
      </c>
      <c r="U75" s="29">
        <f t="shared" si="11"/>
      </c>
    </row>
    <row r="76" spans="1:21" ht="19.5" customHeight="1">
      <c r="A76" s="26">
        <v>73</v>
      </c>
      <c r="B76" s="66"/>
      <c r="C76" s="50"/>
      <c r="D76" s="50"/>
      <c r="E76" s="50"/>
      <c r="F76" s="51"/>
      <c r="G76" s="52"/>
      <c r="H76" s="50"/>
      <c r="I76" s="50"/>
      <c r="J76" s="50"/>
      <c r="K76" s="51"/>
      <c r="L76" s="28">
        <f ca="1">IF(G76="","",CHOOSE(MATCH($G76,IF($C76="男",INDIRECT('設定'!Q122),INDIRECT('設定'!R122)),1),0,1,2,3,4,5,6,7,8,9,10))</f>
      </c>
      <c r="M76" s="27">
        <f ca="1">IF(H76="","",CHOOSE(MATCH(H76,IF($C76="男",INDIRECT('設定'!S122),INDIRECT('設定'!T122)),1),0,1,2,3,4,5,6,7,8,9,10))</f>
      </c>
      <c r="N76" s="27">
        <f ca="1">IF(I76="","",CHOOSE(MATCH(I76,IF($C76="男",INDIRECT('設定'!U122),INDIRECT('設定'!V122)),1),0,1,2,3,4,5,6,7,8,9,10))</f>
      </c>
      <c r="O76" s="27">
        <f ca="1">IF(J76="","",CHOOSE(MATCH(J76,IF($C76="男",INDIRECT('設定'!W122),INDIRECT('設定'!X122)),1),0,1,2,3,4,5,6,7,8,9,10))</f>
      </c>
      <c r="P76" s="82">
        <f ca="1">IF(K76="","",CHOOSE(MATCH(K76,IF($C76="男",INDIRECT('設定'!Y122),INDIRECT('設定'!Z122)),1),0,1,2,3,4,5,6,7,8,9,10))</f>
      </c>
      <c r="Q76" s="30">
        <f t="shared" si="8"/>
      </c>
      <c r="R76" s="30">
        <f t="shared" si="9"/>
      </c>
      <c r="S76" s="30">
        <f>IF(Q76="","",IF(Q76=5,INDEX('設定'!$A$2:$G$8,MATCH(R76,'設定'!$A$2:$A$8,1),MATCH(T76,'設定'!$A$2:$G$2,1)),IF('設定'!AA122,INDEX('設定'!$A$11:$G$17,MATCH(R76,'設定'!$A$11:$A$17,1),MATCH(T76,'設定'!$A$11:$G$11,1)),"-----")))</f>
      </c>
      <c r="T76" s="31">
        <f t="shared" si="10"/>
      </c>
      <c r="U76" s="29">
        <f t="shared" si="11"/>
      </c>
    </row>
    <row r="77" spans="1:21" ht="19.5" customHeight="1">
      <c r="A77" s="26">
        <v>74</v>
      </c>
      <c r="B77" s="66"/>
      <c r="C77" s="50"/>
      <c r="D77" s="50"/>
      <c r="E77" s="50"/>
      <c r="F77" s="51"/>
      <c r="G77" s="52"/>
      <c r="H77" s="50"/>
      <c r="I77" s="50"/>
      <c r="J77" s="50"/>
      <c r="K77" s="51"/>
      <c r="L77" s="28">
        <f ca="1">IF(G77="","",CHOOSE(MATCH($G77,IF($C77="男",INDIRECT('設定'!Q123),INDIRECT('設定'!R123)),1),0,1,2,3,4,5,6,7,8,9,10))</f>
      </c>
      <c r="M77" s="27">
        <f ca="1">IF(H77="","",CHOOSE(MATCH(H77,IF($C77="男",INDIRECT('設定'!S123),INDIRECT('設定'!T123)),1),0,1,2,3,4,5,6,7,8,9,10))</f>
      </c>
      <c r="N77" s="27">
        <f ca="1">IF(I77="","",CHOOSE(MATCH(I77,IF($C77="男",INDIRECT('設定'!U123),INDIRECT('設定'!V123)),1),0,1,2,3,4,5,6,7,8,9,10))</f>
      </c>
      <c r="O77" s="27">
        <f ca="1">IF(J77="","",CHOOSE(MATCH(J77,IF($C77="男",INDIRECT('設定'!W123),INDIRECT('設定'!X123)),1),0,1,2,3,4,5,6,7,8,9,10))</f>
      </c>
      <c r="P77" s="82">
        <f ca="1">IF(K77="","",CHOOSE(MATCH(K77,IF($C77="男",INDIRECT('設定'!Y123),INDIRECT('設定'!Z123)),1),0,1,2,3,4,5,6,7,8,9,10))</f>
      </c>
      <c r="Q77" s="30">
        <f t="shared" si="8"/>
      </c>
      <c r="R77" s="30">
        <f t="shared" si="9"/>
      </c>
      <c r="S77" s="30">
        <f>IF(Q77="","",IF(Q77=5,INDEX('設定'!$A$2:$G$8,MATCH(R77,'設定'!$A$2:$A$8,1),MATCH(T77,'設定'!$A$2:$G$2,1)),IF('設定'!AA123,INDEX('設定'!$A$11:$G$17,MATCH(R77,'設定'!$A$11:$A$17,1),MATCH(T77,'設定'!$A$11:$G$11,1)),"-----")))</f>
      </c>
      <c r="T77" s="31">
        <f t="shared" si="10"/>
      </c>
      <c r="U77" s="29">
        <f t="shared" si="11"/>
      </c>
    </row>
    <row r="78" spans="1:21" ht="19.5" customHeight="1">
      <c r="A78" s="32">
        <v>75</v>
      </c>
      <c r="B78" s="67"/>
      <c r="C78" s="54"/>
      <c r="D78" s="54"/>
      <c r="E78" s="54"/>
      <c r="F78" s="55"/>
      <c r="G78" s="56"/>
      <c r="H78" s="54"/>
      <c r="I78" s="54"/>
      <c r="J78" s="54"/>
      <c r="K78" s="55"/>
      <c r="L78" s="34">
        <f ca="1">IF(G78="","",CHOOSE(MATCH($G78,IF($C78="男",INDIRECT('設定'!Q124),INDIRECT('設定'!R124)),1),0,1,2,3,4,5,6,7,8,9,10))</f>
      </c>
      <c r="M78" s="33">
        <f ca="1">IF(H78="","",CHOOSE(MATCH(H78,IF($C78="男",INDIRECT('設定'!S124),INDIRECT('設定'!T124)),1),0,1,2,3,4,5,6,7,8,9,10))</f>
      </c>
      <c r="N78" s="33">
        <f ca="1">IF(I78="","",CHOOSE(MATCH(I78,IF($C78="男",INDIRECT('設定'!U124),INDIRECT('設定'!V124)),1),0,1,2,3,4,5,6,7,8,9,10))</f>
      </c>
      <c r="O78" s="33">
        <f ca="1">IF(J78="","",CHOOSE(MATCH(J78,IF($C78="男",INDIRECT('設定'!W124),INDIRECT('設定'!X124)),1),0,1,2,3,4,5,6,7,8,9,10))</f>
      </c>
      <c r="P78" s="83">
        <f ca="1">IF(K78="","",CHOOSE(MATCH(K78,IF($C78="男",INDIRECT('設定'!Y124),INDIRECT('設定'!Z124)),1),0,1,2,3,4,5,6,7,8,9,10))</f>
      </c>
      <c r="Q78" s="36">
        <f t="shared" si="8"/>
      </c>
      <c r="R78" s="36">
        <f t="shared" si="9"/>
      </c>
      <c r="S78" s="36">
        <f>IF(Q78="","",IF(Q78=5,INDEX('設定'!$A$2:$G$8,MATCH(R78,'設定'!$A$2:$A$8,1),MATCH(T78,'設定'!$A$2:$G$2,1)),IF('設定'!AA124,INDEX('設定'!$A$11:$G$17,MATCH(R78,'設定'!$A$11:$A$17,1),MATCH(T78,'設定'!$A$11:$G$11,1)),"-----")))</f>
      </c>
      <c r="T78" s="37">
        <f t="shared" si="10"/>
      </c>
      <c r="U78" s="35">
        <f t="shared" si="11"/>
      </c>
    </row>
    <row r="79" spans="1:21" ht="19.5" customHeight="1">
      <c r="A79" s="19">
        <v>76</v>
      </c>
      <c r="B79" s="68"/>
      <c r="C79" s="46"/>
      <c r="D79" s="46"/>
      <c r="E79" s="46"/>
      <c r="F79" s="47"/>
      <c r="G79" s="48"/>
      <c r="H79" s="46"/>
      <c r="I79" s="46"/>
      <c r="J79" s="46"/>
      <c r="K79" s="47"/>
      <c r="L79" s="21">
        <f ca="1">IF(G79="","",CHOOSE(MATCH($G79,IF($C79="男",INDIRECT('設定'!Q125),INDIRECT('設定'!R125)),1),0,1,2,3,4,5,6,7,8,9,10))</f>
      </c>
      <c r="M79" s="22">
        <f ca="1">IF(H79="","",CHOOSE(MATCH(H79,IF($C79="男",INDIRECT('設定'!S125),INDIRECT('設定'!T125)),1),0,1,2,3,4,5,6,7,8,9,10))</f>
      </c>
      <c r="N79" s="22">
        <f ca="1">IF(I79="","",CHOOSE(MATCH(I79,IF($C79="男",INDIRECT('設定'!U125),INDIRECT('設定'!V125)),1),0,1,2,3,4,5,6,7,8,9,10))</f>
      </c>
      <c r="O79" s="22">
        <f ca="1">IF(J79="","",CHOOSE(MATCH(J79,IF($C79="男",INDIRECT('設定'!W125),INDIRECT('設定'!X125)),1),0,1,2,3,4,5,6,7,8,9,10))</f>
      </c>
      <c r="P79" s="84">
        <f ca="1">IF(K79="","",CHOOSE(MATCH(K79,IF($C79="男",INDIRECT('設定'!Y125),INDIRECT('設定'!Z125)),1),0,1,2,3,4,5,6,7,8,9,10))</f>
      </c>
      <c r="Q79" s="23">
        <f t="shared" si="8"/>
      </c>
      <c r="R79" s="23">
        <f t="shared" si="9"/>
      </c>
      <c r="S79" s="23">
        <f>IF(Q79="","",IF(Q79=5,INDEX('設定'!$A$2:$G$8,MATCH(R79,'設定'!$A$2:$A$8,1),MATCH(T79,'設定'!$A$2:$G$2,1)),IF('設定'!AA125,INDEX('設定'!$A$11:$G$17,MATCH(R79,'設定'!$A$11:$A$17,1),MATCH(T79,'設定'!$A$11:$G$11,1)),"-----")))</f>
      </c>
      <c r="T79" s="24">
        <f t="shared" si="10"/>
      </c>
      <c r="U79" s="25">
        <f t="shared" si="11"/>
      </c>
    </row>
    <row r="80" spans="1:21" ht="19.5" customHeight="1">
      <c r="A80" s="26">
        <v>77</v>
      </c>
      <c r="B80" s="66"/>
      <c r="C80" s="50"/>
      <c r="D80" s="50"/>
      <c r="E80" s="50"/>
      <c r="F80" s="51"/>
      <c r="G80" s="52"/>
      <c r="H80" s="50"/>
      <c r="I80" s="50"/>
      <c r="J80" s="50"/>
      <c r="K80" s="51"/>
      <c r="L80" s="28">
        <f ca="1">IF(G80="","",CHOOSE(MATCH($G80,IF($C80="男",INDIRECT('設定'!Q126),INDIRECT('設定'!R126)),1),0,1,2,3,4,5,6,7,8,9,10))</f>
      </c>
      <c r="M80" s="27">
        <f ca="1">IF(H80="","",CHOOSE(MATCH(H80,IF($C80="男",INDIRECT('設定'!S126),INDIRECT('設定'!T126)),1),0,1,2,3,4,5,6,7,8,9,10))</f>
      </c>
      <c r="N80" s="27">
        <f ca="1">IF(I80="","",CHOOSE(MATCH(I80,IF($C80="男",INDIRECT('設定'!U126),INDIRECT('設定'!V126)),1),0,1,2,3,4,5,6,7,8,9,10))</f>
      </c>
      <c r="O80" s="27">
        <f ca="1">IF(J80="","",CHOOSE(MATCH(J80,IF($C80="男",INDIRECT('設定'!W126),INDIRECT('設定'!X126)),1),0,1,2,3,4,5,6,7,8,9,10))</f>
      </c>
      <c r="P80" s="82">
        <f ca="1">IF(K80="","",CHOOSE(MATCH(K80,IF($C80="男",INDIRECT('設定'!Y126),INDIRECT('設定'!Z126)),1),0,1,2,3,4,5,6,7,8,9,10))</f>
      </c>
      <c r="Q80" s="30">
        <f t="shared" si="8"/>
      </c>
      <c r="R80" s="30">
        <f t="shared" si="9"/>
      </c>
      <c r="S80" s="30">
        <f>IF(Q80="","",IF(Q80=5,INDEX('設定'!$A$2:$G$8,MATCH(R80,'設定'!$A$2:$A$8,1),MATCH(T80,'設定'!$A$2:$G$2,1)),IF('設定'!AA126,INDEX('設定'!$A$11:$G$17,MATCH(R80,'設定'!$A$11:$A$17,1),MATCH(T80,'設定'!$A$11:$G$11,1)),"-----")))</f>
      </c>
      <c r="T80" s="31">
        <f t="shared" si="10"/>
      </c>
      <c r="U80" s="29">
        <f t="shared" si="11"/>
      </c>
    </row>
    <row r="81" spans="1:21" ht="19.5" customHeight="1">
      <c r="A81" s="26">
        <v>78</v>
      </c>
      <c r="B81" s="66"/>
      <c r="C81" s="50"/>
      <c r="D81" s="50"/>
      <c r="E81" s="50"/>
      <c r="F81" s="51"/>
      <c r="G81" s="52"/>
      <c r="H81" s="50"/>
      <c r="I81" s="50"/>
      <c r="J81" s="50"/>
      <c r="K81" s="51"/>
      <c r="L81" s="28">
        <f ca="1">IF(G81="","",CHOOSE(MATCH($G81,IF($C81="男",INDIRECT('設定'!Q127),INDIRECT('設定'!R127)),1),0,1,2,3,4,5,6,7,8,9,10))</f>
      </c>
      <c r="M81" s="27">
        <f ca="1">IF(H81="","",CHOOSE(MATCH(H81,IF($C81="男",INDIRECT('設定'!S127),INDIRECT('設定'!T127)),1),0,1,2,3,4,5,6,7,8,9,10))</f>
      </c>
      <c r="N81" s="27">
        <f ca="1">IF(I81="","",CHOOSE(MATCH(I81,IF($C81="男",INDIRECT('設定'!U127),INDIRECT('設定'!V127)),1),0,1,2,3,4,5,6,7,8,9,10))</f>
      </c>
      <c r="O81" s="27">
        <f ca="1">IF(J81="","",CHOOSE(MATCH(J81,IF($C81="男",INDIRECT('設定'!W127),INDIRECT('設定'!X127)),1),0,1,2,3,4,5,6,7,8,9,10))</f>
      </c>
      <c r="P81" s="82">
        <f ca="1">IF(K81="","",CHOOSE(MATCH(K81,IF($C81="男",INDIRECT('設定'!Y127),INDIRECT('設定'!Z127)),1),0,1,2,3,4,5,6,7,8,9,10))</f>
      </c>
      <c r="Q81" s="30">
        <f t="shared" si="8"/>
      </c>
      <c r="R81" s="30">
        <f t="shared" si="9"/>
      </c>
      <c r="S81" s="30">
        <f>IF(Q81="","",IF(Q81=5,INDEX('設定'!$A$2:$G$8,MATCH(R81,'設定'!$A$2:$A$8,1),MATCH(T81,'設定'!$A$2:$G$2,1)),IF('設定'!AA127,INDEX('設定'!$A$11:$G$17,MATCH(R81,'設定'!$A$11:$A$17,1),MATCH(T81,'設定'!$A$11:$G$11,1)),"-----")))</f>
      </c>
      <c r="T81" s="31">
        <f t="shared" si="10"/>
      </c>
      <c r="U81" s="29">
        <f t="shared" si="11"/>
      </c>
    </row>
    <row r="82" spans="1:21" ht="19.5" customHeight="1">
      <c r="A82" s="26">
        <v>79</v>
      </c>
      <c r="B82" s="66"/>
      <c r="C82" s="50"/>
      <c r="D82" s="50"/>
      <c r="E82" s="50"/>
      <c r="F82" s="51"/>
      <c r="G82" s="52"/>
      <c r="H82" s="50"/>
      <c r="I82" s="50"/>
      <c r="J82" s="50"/>
      <c r="K82" s="51"/>
      <c r="L82" s="28">
        <f ca="1">IF(G82="","",CHOOSE(MATCH($G82,IF($C82="男",INDIRECT('設定'!Q128),INDIRECT('設定'!R128)),1),0,1,2,3,4,5,6,7,8,9,10))</f>
      </c>
      <c r="M82" s="27">
        <f ca="1">IF(H82="","",CHOOSE(MATCH(H82,IF($C82="男",INDIRECT('設定'!S128),INDIRECT('設定'!T128)),1),0,1,2,3,4,5,6,7,8,9,10))</f>
      </c>
      <c r="N82" s="27">
        <f ca="1">IF(I82="","",CHOOSE(MATCH(I82,IF($C82="男",INDIRECT('設定'!U128),INDIRECT('設定'!V128)),1),0,1,2,3,4,5,6,7,8,9,10))</f>
      </c>
      <c r="O82" s="27">
        <f ca="1">IF(J82="","",CHOOSE(MATCH(J82,IF($C82="男",INDIRECT('設定'!W128),INDIRECT('設定'!X128)),1),0,1,2,3,4,5,6,7,8,9,10))</f>
      </c>
      <c r="P82" s="82">
        <f ca="1">IF(K82="","",CHOOSE(MATCH(K82,IF($C82="男",INDIRECT('設定'!Y128),INDIRECT('設定'!Z128)),1),0,1,2,3,4,5,6,7,8,9,10))</f>
      </c>
      <c r="Q82" s="30">
        <f t="shared" si="8"/>
      </c>
      <c r="R82" s="30">
        <f t="shared" si="9"/>
      </c>
      <c r="S82" s="30">
        <f>IF(Q82="","",IF(Q82=5,INDEX('設定'!$A$2:$G$8,MATCH(R82,'設定'!$A$2:$A$8,1),MATCH(T82,'設定'!$A$2:$G$2,1)),IF('設定'!AA128,INDEX('設定'!$A$11:$G$17,MATCH(R82,'設定'!$A$11:$A$17,1),MATCH(T82,'設定'!$A$11:$G$11,1)),"-----")))</f>
      </c>
      <c r="T82" s="31">
        <f t="shared" si="10"/>
      </c>
      <c r="U82" s="29">
        <f t="shared" si="11"/>
      </c>
    </row>
    <row r="83" spans="1:21" ht="19.5" customHeight="1" thickBot="1">
      <c r="A83" s="38">
        <v>80</v>
      </c>
      <c r="B83" s="69"/>
      <c r="C83" s="58"/>
      <c r="D83" s="58"/>
      <c r="E83" s="58"/>
      <c r="F83" s="59"/>
      <c r="G83" s="60"/>
      <c r="H83" s="58"/>
      <c r="I83" s="58"/>
      <c r="J83" s="58"/>
      <c r="K83" s="59"/>
      <c r="L83" s="40">
        <f ca="1">IF(G83="","",CHOOSE(MATCH($G83,IF($C83="男",INDIRECT('設定'!Q129),INDIRECT('設定'!R129)),1),0,1,2,3,4,5,6,7,8,9,10))</f>
      </c>
      <c r="M83" s="39">
        <f ca="1">IF(H83="","",CHOOSE(MATCH(H83,IF($C83="男",INDIRECT('設定'!S129),INDIRECT('設定'!T129)),1),0,1,2,3,4,5,6,7,8,9,10))</f>
      </c>
      <c r="N83" s="39">
        <f ca="1">IF(I83="","",CHOOSE(MATCH(I83,IF($C83="男",INDIRECT('設定'!U129),INDIRECT('設定'!V129)),1),0,1,2,3,4,5,6,7,8,9,10))</f>
      </c>
      <c r="O83" s="39">
        <f ca="1">IF(J83="","",CHOOSE(MATCH(J83,IF($C83="男",INDIRECT('設定'!W129),INDIRECT('設定'!X129)),1),0,1,2,3,4,5,6,7,8,9,10))</f>
      </c>
      <c r="P83" s="85">
        <f ca="1">IF(K83="","",CHOOSE(MATCH(K83,IF($C83="男",INDIRECT('設定'!Y129),INDIRECT('設定'!Z129)),1),0,1,2,3,4,5,6,7,8,9,10))</f>
      </c>
      <c r="Q83" s="42">
        <f t="shared" si="8"/>
      </c>
      <c r="R83" s="42">
        <f t="shared" si="9"/>
      </c>
      <c r="S83" s="42">
        <f>IF(Q83="","",IF(Q83=5,INDEX('設定'!$A$2:$G$8,MATCH(R83,'設定'!$A$2:$A$8,1),MATCH(T83,'設定'!$A$2:$G$2,1)),IF('設定'!AA129,INDEX('設定'!$A$11:$G$17,MATCH(R83,'設定'!$A$11:$A$17,1),MATCH(T83,'設定'!$A$11:$G$11,1)),"-----")))</f>
      </c>
      <c r="T83" s="43">
        <f t="shared" si="10"/>
      </c>
      <c r="U83" s="41">
        <f t="shared" si="11"/>
      </c>
    </row>
    <row r="84" spans="1:21" ht="19.5" customHeight="1">
      <c r="A84" s="20">
        <v>81</v>
      </c>
      <c r="B84" s="65"/>
      <c r="C84" s="62"/>
      <c r="D84" s="62"/>
      <c r="E84" s="62"/>
      <c r="F84" s="63"/>
      <c r="G84" s="64"/>
      <c r="H84" s="62"/>
      <c r="I84" s="62"/>
      <c r="J84" s="62"/>
      <c r="K84" s="63"/>
      <c r="L84" s="21">
        <f ca="1">IF(G84="","",CHOOSE(MATCH($G84,IF($C84="男",INDIRECT('設定'!Q130),INDIRECT('設定'!R130)),1),0,1,2,3,4,5,6,7,8,9,10))</f>
      </c>
      <c r="M84" s="22">
        <f ca="1">IF(H84="","",CHOOSE(MATCH(H84,IF($C84="男",INDIRECT('設定'!S130),INDIRECT('設定'!T130)),1),0,1,2,3,4,5,6,7,8,9,10))</f>
      </c>
      <c r="N84" s="22">
        <f ca="1">IF(I84="","",CHOOSE(MATCH(I84,IF($C84="男",INDIRECT('設定'!U130),INDIRECT('設定'!V130)),1),0,1,2,3,4,5,6,7,8,9,10))</f>
      </c>
      <c r="O84" s="22">
        <f ca="1">IF(J84="","",CHOOSE(MATCH(J84,IF($C84="男",INDIRECT('設定'!W130),INDIRECT('設定'!X130)),1),0,1,2,3,4,5,6,7,8,9,10))</f>
      </c>
      <c r="P84" s="84">
        <f ca="1">IF(K84="","",CHOOSE(MATCH(K84,IF($C84="男",INDIRECT('設定'!Y130),INDIRECT('設定'!Z130)),1),0,1,2,3,4,5,6,7,8,9,10))</f>
      </c>
      <c r="Q84" s="23">
        <f t="shared" si="8"/>
      </c>
      <c r="R84" s="23">
        <f t="shared" si="9"/>
      </c>
      <c r="S84" s="23">
        <f>IF(Q84="","",IF(Q84=5,INDEX('設定'!$A$2:$G$8,MATCH(R84,'設定'!$A$2:$A$8,1),MATCH(T84,'設定'!$A$2:$G$2,1)),IF('設定'!AA130,INDEX('設定'!$A$11:$G$17,MATCH(R84,'設定'!$A$11:$A$17,1),MATCH(T84,'設定'!$A$11:$G$11,1)),"-----")))</f>
      </c>
      <c r="T84" s="24">
        <f t="shared" si="10"/>
      </c>
      <c r="U84" s="25">
        <f t="shared" si="11"/>
      </c>
    </row>
    <row r="85" spans="1:21" ht="19.5" customHeight="1">
      <c r="A85" s="26">
        <v>82</v>
      </c>
      <c r="B85" s="66"/>
      <c r="C85" s="50"/>
      <c r="D85" s="50"/>
      <c r="E85" s="50"/>
      <c r="F85" s="51"/>
      <c r="G85" s="52"/>
      <c r="H85" s="50"/>
      <c r="I85" s="50"/>
      <c r="J85" s="50"/>
      <c r="K85" s="51"/>
      <c r="L85" s="28">
        <f ca="1">IF(G85="","",CHOOSE(MATCH($G85,IF($C85="男",INDIRECT('設定'!Q131),INDIRECT('設定'!R131)),1),0,1,2,3,4,5,6,7,8,9,10))</f>
      </c>
      <c r="M85" s="27">
        <f ca="1">IF(H85="","",CHOOSE(MATCH(H85,IF($C85="男",INDIRECT('設定'!S131),INDIRECT('設定'!T131)),1),0,1,2,3,4,5,6,7,8,9,10))</f>
      </c>
      <c r="N85" s="27">
        <f ca="1">IF(I85="","",CHOOSE(MATCH(I85,IF($C85="男",INDIRECT('設定'!U131),INDIRECT('設定'!V131)),1),0,1,2,3,4,5,6,7,8,9,10))</f>
      </c>
      <c r="O85" s="27">
        <f ca="1">IF(J85="","",CHOOSE(MATCH(J85,IF($C85="男",INDIRECT('設定'!W131),INDIRECT('設定'!X131)),1),0,1,2,3,4,5,6,7,8,9,10))</f>
      </c>
      <c r="P85" s="82">
        <f ca="1">IF(K85="","",CHOOSE(MATCH(K85,IF($C85="男",INDIRECT('設定'!Y131),INDIRECT('設定'!Z131)),1),0,1,2,3,4,5,6,7,8,9,10))</f>
      </c>
      <c r="Q85" s="30">
        <f t="shared" si="8"/>
      </c>
      <c r="R85" s="30">
        <f t="shared" si="9"/>
      </c>
      <c r="S85" s="30">
        <f>IF(Q85="","",IF(Q85=5,INDEX('設定'!$A$2:$G$8,MATCH(R85,'設定'!$A$2:$A$8,1),MATCH(T85,'設定'!$A$2:$G$2,1)),IF('設定'!AA131,INDEX('設定'!$A$11:$G$17,MATCH(R85,'設定'!$A$11:$A$17,1),MATCH(T85,'設定'!$A$11:$G$11,1)),"-----")))</f>
      </c>
      <c r="T85" s="31">
        <f t="shared" si="10"/>
      </c>
      <c r="U85" s="29">
        <f t="shared" si="11"/>
      </c>
    </row>
    <row r="86" spans="1:21" ht="19.5" customHeight="1">
      <c r="A86" s="26">
        <v>83</v>
      </c>
      <c r="B86" s="66"/>
      <c r="C86" s="50"/>
      <c r="D86" s="50"/>
      <c r="E86" s="50"/>
      <c r="F86" s="51"/>
      <c r="G86" s="52"/>
      <c r="H86" s="50"/>
      <c r="I86" s="50"/>
      <c r="J86" s="50"/>
      <c r="K86" s="51"/>
      <c r="L86" s="28">
        <f ca="1">IF(G86="","",CHOOSE(MATCH($G86,IF($C86="男",INDIRECT('設定'!Q132),INDIRECT('設定'!R132)),1),0,1,2,3,4,5,6,7,8,9,10))</f>
      </c>
      <c r="M86" s="27">
        <f ca="1">IF(H86="","",CHOOSE(MATCH(H86,IF($C86="男",INDIRECT('設定'!S132),INDIRECT('設定'!T132)),1),0,1,2,3,4,5,6,7,8,9,10))</f>
      </c>
      <c r="N86" s="27">
        <f ca="1">IF(I86="","",CHOOSE(MATCH(I86,IF($C86="男",INDIRECT('設定'!U132),INDIRECT('設定'!V132)),1),0,1,2,3,4,5,6,7,8,9,10))</f>
      </c>
      <c r="O86" s="27">
        <f ca="1">IF(J86="","",CHOOSE(MATCH(J86,IF($C86="男",INDIRECT('設定'!W132),INDIRECT('設定'!X132)),1),0,1,2,3,4,5,6,7,8,9,10))</f>
      </c>
      <c r="P86" s="82">
        <f ca="1">IF(K86="","",CHOOSE(MATCH(K86,IF($C86="男",INDIRECT('設定'!Y132),INDIRECT('設定'!Z132)),1),0,1,2,3,4,5,6,7,8,9,10))</f>
      </c>
      <c r="Q86" s="30">
        <f t="shared" si="8"/>
      </c>
      <c r="R86" s="30">
        <f t="shared" si="9"/>
      </c>
      <c r="S86" s="30">
        <f>IF(Q86="","",IF(Q86=5,INDEX('設定'!$A$2:$G$8,MATCH(R86,'設定'!$A$2:$A$8,1),MATCH(T86,'設定'!$A$2:$G$2,1)),IF('設定'!AA132,INDEX('設定'!$A$11:$G$17,MATCH(R86,'設定'!$A$11:$A$17,1),MATCH(T86,'設定'!$A$11:$G$11,1)),"-----")))</f>
      </c>
      <c r="T86" s="31">
        <f t="shared" si="10"/>
      </c>
      <c r="U86" s="29">
        <f t="shared" si="11"/>
      </c>
    </row>
    <row r="87" spans="1:21" ht="19.5" customHeight="1">
      <c r="A87" s="26">
        <v>84</v>
      </c>
      <c r="B87" s="66"/>
      <c r="C87" s="50"/>
      <c r="D87" s="50"/>
      <c r="E87" s="50"/>
      <c r="F87" s="51"/>
      <c r="G87" s="52"/>
      <c r="H87" s="50"/>
      <c r="I87" s="50"/>
      <c r="J87" s="50"/>
      <c r="K87" s="51"/>
      <c r="L87" s="28">
        <f ca="1">IF(G87="","",CHOOSE(MATCH($G87,IF($C87="男",INDIRECT('設定'!Q133),INDIRECT('設定'!R133)),1),0,1,2,3,4,5,6,7,8,9,10))</f>
      </c>
      <c r="M87" s="27">
        <f ca="1">IF(H87="","",CHOOSE(MATCH(H87,IF($C87="男",INDIRECT('設定'!S133),INDIRECT('設定'!T133)),1),0,1,2,3,4,5,6,7,8,9,10))</f>
      </c>
      <c r="N87" s="27">
        <f ca="1">IF(I87="","",CHOOSE(MATCH(I87,IF($C87="男",INDIRECT('設定'!U133),INDIRECT('設定'!V133)),1),0,1,2,3,4,5,6,7,8,9,10))</f>
      </c>
      <c r="O87" s="27">
        <f ca="1">IF(J87="","",CHOOSE(MATCH(J87,IF($C87="男",INDIRECT('設定'!W133),INDIRECT('設定'!X133)),1),0,1,2,3,4,5,6,7,8,9,10))</f>
      </c>
      <c r="P87" s="82">
        <f ca="1">IF(K87="","",CHOOSE(MATCH(K87,IF($C87="男",INDIRECT('設定'!Y133),INDIRECT('設定'!Z133)),1),0,1,2,3,4,5,6,7,8,9,10))</f>
      </c>
      <c r="Q87" s="30">
        <f t="shared" si="8"/>
      </c>
      <c r="R87" s="30">
        <f t="shared" si="9"/>
      </c>
      <c r="S87" s="30">
        <f>IF(Q87="","",IF(Q87=5,INDEX('設定'!$A$2:$G$8,MATCH(R87,'設定'!$A$2:$A$8,1),MATCH(T87,'設定'!$A$2:$G$2,1)),IF('設定'!AA133,INDEX('設定'!$A$11:$G$17,MATCH(R87,'設定'!$A$11:$A$17,1),MATCH(T87,'設定'!$A$11:$G$11,1)),"-----")))</f>
      </c>
      <c r="T87" s="31">
        <f t="shared" si="10"/>
      </c>
      <c r="U87" s="29">
        <f t="shared" si="11"/>
      </c>
    </row>
    <row r="88" spans="1:21" ht="19.5" customHeight="1">
      <c r="A88" s="32">
        <v>85</v>
      </c>
      <c r="B88" s="67"/>
      <c r="C88" s="54"/>
      <c r="D88" s="54"/>
      <c r="E88" s="54"/>
      <c r="F88" s="55"/>
      <c r="G88" s="56"/>
      <c r="H88" s="54"/>
      <c r="I88" s="54"/>
      <c r="J88" s="54"/>
      <c r="K88" s="55"/>
      <c r="L88" s="34">
        <f ca="1">IF(G88="","",CHOOSE(MATCH($G88,IF($C88="男",INDIRECT('設定'!Q134),INDIRECT('設定'!R134)),1),0,1,2,3,4,5,6,7,8,9,10))</f>
      </c>
      <c r="M88" s="33">
        <f ca="1">IF(H88="","",CHOOSE(MATCH(H88,IF($C88="男",INDIRECT('設定'!S134),INDIRECT('設定'!T134)),1),0,1,2,3,4,5,6,7,8,9,10))</f>
      </c>
      <c r="N88" s="33">
        <f ca="1">IF(I88="","",CHOOSE(MATCH(I88,IF($C88="男",INDIRECT('設定'!U134),INDIRECT('設定'!V134)),1),0,1,2,3,4,5,6,7,8,9,10))</f>
      </c>
      <c r="O88" s="33">
        <f ca="1">IF(J88="","",CHOOSE(MATCH(J88,IF($C88="男",INDIRECT('設定'!W134),INDIRECT('設定'!X134)),1),0,1,2,3,4,5,6,7,8,9,10))</f>
      </c>
      <c r="P88" s="83">
        <f ca="1">IF(K88="","",CHOOSE(MATCH(K88,IF($C88="男",INDIRECT('設定'!Y134),INDIRECT('設定'!Z134)),1),0,1,2,3,4,5,6,7,8,9,10))</f>
      </c>
      <c r="Q88" s="36">
        <f t="shared" si="8"/>
      </c>
      <c r="R88" s="36">
        <f t="shared" si="9"/>
      </c>
      <c r="S88" s="36">
        <f>IF(Q88="","",IF(Q88=5,INDEX('設定'!$A$2:$G$8,MATCH(R88,'設定'!$A$2:$A$8,1),MATCH(T88,'設定'!$A$2:$G$2,1)),IF('設定'!AA134,INDEX('設定'!$A$11:$G$17,MATCH(R88,'設定'!$A$11:$A$17,1),MATCH(T88,'設定'!$A$11:$G$11,1)),"-----")))</f>
      </c>
      <c r="T88" s="37">
        <f t="shared" si="10"/>
      </c>
      <c r="U88" s="35">
        <f t="shared" si="11"/>
      </c>
    </row>
    <row r="89" spans="1:21" ht="19.5" customHeight="1">
      <c r="A89" s="19">
        <v>86</v>
      </c>
      <c r="B89" s="68"/>
      <c r="C89" s="46"/>
      <c r="D89" s="46"/>
      <c r="E89" s="46"/>
      <c r="F89" s="47"/>
      <c r="G89" s="48"/>
      <c r="H89" s="46"/>
      <c r="I89" s="46"/>
      <c r="J89" s="46"/>
      <c r="K89" s="47"/>
      <c r="L89" s="21">
        <f ca="1">IF(G89="","",CHOOSE(MATCH($G89,IF($C89="男",INDIRECT('設定'!Q135),INDIRECT('設定'!R135)),1),0,1,2,3,4,5,6,7,8,9,10))</f>
      </c>
      <c r="M89" s="22">
        <f ca="1">IF(H89="","",CHOOSE(MATCH(H89,IF($C89="男",INDIRECT('設定'!S135),INDIRECT('設定'!T135)),1),0,1,2,3,4,5,6,7,8,9,10))</f>
      </c>
      <c r="N89" s="22">
        <f ca="1">IF(I89="","",CHOOSE(MATCH(I89,IF($C89="男",INDIRECT('設定'!U135),INDIRECT('設定'!V135)),1),0,1,2,3,4,5,6,7,8,9,10))</f>
      </c>
      <c r="O89" s="22">
        <f ca="1">IF(J89="","",CHOOSE(MATCH(J89,IF($C89="男",INDIRECT('設定'!W135),INDIRECT('設定'!X135)),1),0,1,2,3,4,5,6,7,8,9,10))</f>
      </c>
      <c r="P89" s="84">
        <f ca="1">IF(K89="","",CHOOSE(MATCH(K89,IF($C89="男",INDIRECT('設定'!Y135),INDIRECT('設定'!Z135)),1),0,1,2,3,4,5,6,7,8,9,10))</f>
      </c>
      <c r="Q89" s="23">
        <f t="shared" si="8"/>
      </c>
      <c r="R89" s="23">
        <f t="shared" si="9"/>
      </c>
      <c r="S89" s="23">
        <f>IF(Q89="","",IF(Q89=5,INDEX('設定'!$A$2:$G$8,MATCH(R89,'設定'!$A$2:$A$8,1),MATCH(T89,'設定'!$A$2:$G$2,1)),IF('設定'!AA135,INDEX('設定'!$A$11:$G$17,MATCH(R89,'設定'!$A$11:$A$17,1),MATCH(T89,'設定'!$A$11:$G$11,1)),"-----")))</f>
      </c>
      <c r="T89" s="24">
        <f t="shared" si="10"/>
      </c>
      <c r="U89" s="25">
        <f t="shared" si="11"/>
      </c>
    </row>
    <row r="90" spans="1:21" ht="19.5" customHeight="1">
      <c r="A90" s="26">
        <v>87</v>
      </c>
      <c r="B90" s="66"/>
      <c r="C90" s="50"/>
      <c r="D90" s="50"/>
      <c r="E90" s="50"/>
      <c r="F90" s="51"/>
      <c r="G90" s="52"/>
      <c r="H90" s="50"/>
      <c r="I90" s="50"/>
      <c r="J90" s="50"/>
      <c r="K90" s="51"/>
      <c r="L90" s="28">
        <f ca="1">IF(G90="","",CHOOSE(MATCH($G90,IF($C90="男",INDIRECT('設定'!Q136),INDIRECT('設定'!R136)),1),0,1,2,3,4,5,6,7,8,9,10))</f>
      </c>
      <c r="M90" s="27">
        <f ca="1">IF(H90="","",CHOOSE(MATCH(H90,IF($C90="男",INDIRECT('設定'!S136),INDIRECT('設定'!T136)),1),0,1,2,3,4,5,6,7,8,9,10))</f>
      </c>
      <c r="N90" s="27">
        <f ca="1">IF(I90="","",CHOOSE(MATCH(I90,IF($C90="男",INDIRECT('設定'!U136),INDIRECT('設定'!V136)),1),0,1,2,3,4,5,6,7,8,9,10))</f>
      </c>
      <c r="O90" s="27">
        <f ca="1">IF(J90="","",CHOOSE(MATCH(J90,IF($C90="男",INDIRECT('設定'!W136),INDIRECT('設定'!X136)),1),0,1,2,3,4,5,6,7,8,9,10))</f>
      </c>
      <c r="P90" s="82">
        <f ca="1">IF(K90="","",CHOOSE(MATCH(K90,IF($C90="男",INDIRECT('設定'!Y136),INDIRECT('設定'!Z136)),1),0,1,2,3,4,5,6,7,8,9,10))</f>
      </c>
      <c r="Q90" s="30">
        <f t="shared" si="8"/>
      </c>
      <c r="R90" s="30">
        <f t="shared" si="9"/>
      </c>
      <c r="S90" s="30">
        <f>IF(Q90="","",IF(Q90=5,INDEX('設定'!$A$2:$G$8,MATCH(R90,'設定'!$A$2:$A$8,1),MATCH(T90,'設定'!$A$2:$G$2,1)),IF('設定'!AA136,INDEX('設定'!$A$11:$G$17,MATCH(R90,'設定'!$A$11:$A$17,1),MATCH(T90,'設定'!$A$11:$G$11,1)),"-----")))</f>
      </c>
      <c r="T90" s="31">
        <f t="shared" si="10"/>
      </c>
      <c r="U90" s="29">
        <f t="shared" si="11"/>
      </c>
    </row>
    <row r="91" spans="1:21" ht="19.5" customHeight="1">
      <c r="A91" s="26">
        <v>88</v>
      </c>
      <c r="B91" s="66"/>
      <c r="C91" s="50"/>
      <c r="D91" s="50"/>
      <c r="E91" s="50"/>
      <c r="F91" s="51"/>
      <c r="G91" s="52"/>
      <c r="H91" s="50"/>
      <c r="I91" s="50"/>
      <c r="J91" s="50"/>
      <c r="K91" s="51"/>
      <c r="L91" s="28">
        <f ca="1">IF(G91="","",CHOOSE(MATCH($G91,IF($C91="男",INDIRECT('設定'!Q137),INDIRECT('設定'!R137)),1),0,1,2,3,4,5,6,7,8,9,10))</f>
      </c>
      <c r="M91" s="27">
        <f ca="1">IF(H91="","",CHOOSE(MATCH(H91,IF($C91="男",INDIRECT('設定'!S137),INDIRECT('設定'!T137)),1),0,1,2,3,4,5,6,7,8,9,10))</f>
      </c>
      <c r="N91" s="27">
        <f ca="1">IF(I91="","",CHOOSE(MATCH(I91,IF($C91="男",INDIRECT('設定'!U137),INDIRECT('設定'!V137)),1),0,1,2,3,4,5,6,7,8,9,10))</f>
      </c>
      <c r="O91" s="27">
        <f ca="1">IF(J91="","",CHOOSE(MATCH(J91,IF($C91="男",INDIRECT('設定'!W137),INDIRECT('設定'!X137)),1),0,1,2,3,4,5,6,7,8,9,10))</f>
      </c>
      <c r="P91" s="82">
        <f ca="1">IF(K91="","",CHOOSE(MATCH(K91,IF($C91="男",INDIRECT('設定'!Y137),INDIRECT('設定'!Z137)),1),0,1,2,3,4,5,6,7,8,9,10))</f>
      </c>
      <c r="Q91" s="30">
        <f t="shared" si="8"/>
      </c>
      <c r="R91" s="30">
        <f t="shared" si="9"/>
      </c>
      <c r="S91" s="30">
        <f>IF(Q91="","",IF(Q91=5,INDEX('設定'!$A$2:$G$8,MATCH(R91,'設定'!$A$2:$A$8,1),MATCH(T91,'設定'!$A$2:$G$2,1)),IF('設定'!AA137,INDEX('設定'!$A$11:$G$17,MATCH(R91,'設定'!$A$11:$A$17,1),MATCH(T91,'設定'!$A$11:$G$11,1)),"-----")))</f>
      </c>
      <c r="T91" s="31">
        <f t="shared" si="10"/>
      </c>
      <c r="U91" s="29">
        <f t="shared" si="11"/>
      </c>
    </row>
    <row r="92" spans="1:21" ht="19.5" customHeight="1">
      <c r="A92" s="26">
        <v>89</v>
      </c>
      <c r="B92" s="66"/>
      <c r="C92" s="50"/>
      <c r="D92" s="50"/>
      <c r="E92" s="50"/>
      <c r="F92" s="51"/>
      <c r="G92" s="52"/>
      <c r="H92" s="50"/>
      <c r="I92" s="50"/>
      <c r="J92" s="50"/>
      <c r="K92" s="51"/>
      <c r="L92" s="28">
        <f ca="1">IF(G92="","",CHOOSE(MATCH($G92,IF($C92="男",INDIRECT('設定'!Q138),INDIRECT('設定'!R138)),1),0,1,2,3,4,5,6,7,8,9,10))</f>
      </c>
      <c r="M92" s="27">
        <f ca="1">IF(H92="","",CHOOSE(MATCH(H92,IF($C92="男",INDIRECT('設定'!S138),INDIRECT('設定'!T138)),1),0,1,2,3,4,5,6,7,8,9,10))</f>
      </c>
      <c r="N92" s="27">
        <f ca="1">IF(I92="","",CHOOSE(MATCH(I92,IF($C92="男",INDIRECT('設定'!U138),INDIRECT('設定'!V138)),1),0,1,2,3,4,5,6,7,8,9,10))</f>
      </c>
      <c r="O92" s="27">
        <f ca="1">IF(J92="","",CHOOSE(MATCH(J92,IF($C92="男",INDIRECT('設定'!W138),INDIRECT('設定'!X138)),1),0,1,2,3,4,5,6,7,8,9,10))</f>
      </c>
      <c r="P92" s="82">
        <f ca="1">IF(K92="","",CHOOSE(MATCH(K92,IF($C92="男",INDIRECT('設定'!Y138),INDIRECT('設定'!Z138)),1),0,1,2,3,4,5,6,7,8,9,10))</f>
      </c>
      <c r="Q92" s="30">
        <f t="shared" si="8"/>
      </c>
      <c r="R92" s="30">
        <f t="shared" si="9"/>
      </c>
      <c r="S92" s="30">
        <f>IF(Q92="","",IF(Q92=5,INDEX('設定'!$A$2:$G$8,MATCH(R92,'設定'!$A$2:$A$8,1),MATCH(T92,'設定'!$A$2:$G$2,1)),IF('設定'!AA138,INDEX('設定'!$A$11:$G$17,MATCH(R92,'設定'!$A$11:$A$17,1),MATCH(T92,'設定'!$A$11:$G$11,1)),"-----")))</f>
      </c>
      <c r="T92" s="31">
        <f t="shared" si="10"/>
      </c>
      <c r="U92" s="29">
        <f t="shared" si="11"/>
      </c>
    </row>
    <row r="93" spans="1:21" ht="19.5" customHeight="1">
      <c r="A93" s="32">
        <v>90</v>
      </c>
      <c r="B93" s="67"/>
      <c r="C93" s="54"/>
      <c r="D93" s="54"/>
      <c r="E93" s="54"/>
      <c r="F93" s="55"/>
      <c r="G93" s="56"/>
      <c r="H93" s="54"/>
      <c r="I93" s="54"/>
      <c r="J93" s="54"/>
      <c r="K93" s="55"/>
      <c r="L93" s="34">
        <f ca="1">IF(G93="","",CHOOSE(MATCH($G93,IF($C93="男",INDIRECT('設定'!Q139),INDIRECT('設定'!R139)),1),0,1,2,3,4,5,6,7,8,9,10))</f>
      </c>
      <c r="M93" s="33">
        <f ca="1">IF(H93="","",CHOOSE(MATCH(H93,IF($C93="男",INDIRECT('設定'!S139),INDIRECT('設定'!T139)),1),0,1,2,3,4,5,6,7,8,9,10))</f>
      </c>
      <c r="N93" s="33">
        <f ca="1">IF(I93="","",CHOOSE(MATCH(I93,IF($C93="男",INDIRECT('設定'!U139),INDIRECT('設定'!V139)),1),0,1,2,3,4,5,6,7,8,9,10))</f>
      </c>
      <c r="O93" s="33">
        <f ca="1">IF(J93="","",CHOOSE(MATCH(J93,IF($C93="男",INDIRECT('設定'!W139),INDIRECT('設定'!X139)),1),0,1,2,3,4,5,6,7,8,9,10))</f>
      </c>
      <c r="P93" s="83">
        <f ca="1">IF(K93="","",CHOOSE(MATCH(K93,IF($C93="男",INDIRECT('設定'!Y139),INDIRECT('設定'!Z139)),1),0,1,2,3,4,5,6,7,8,9,10))</f>
      </c>
      <c r="Q93" s="36">
        <f t="shared" si="8"/>
      </c>
      <c r="R93" s="36">
        <f t="shared" si="9"/>
      </c>
      <c r="S93" s="36">
        <f>IF(Q93="","",IF(Q93=5,INDEX('設定'!$A$2:$G$8,MATCH(R93,'設定'!$A$2:$A$8,1),MATCH(T93,'設定'!$A$2:$G$2,1)),IF('設定'!AA139,INDEX('設定'!$A$11:$G$17,MATCH(R93,'設定'!$A$11:$A$17,1),MATCH(T93,'設定'!$A$11:$G$11,1)),"-----")))</f>
      </c>
      <c r="T93" s="37">
        <f t="shared" si="10"/>
      </c>
      <c r="U93" s="35">
        <f t="shared" si="11"/>
      </c>
    </row>
    <row r="94" spans="1:21" ht="19.5" customHeight="1">
      <c r="A94" s="19">
        <v>91</v>
      </c>
      <c r="B94" s="68"/>
      <c r="C94" s="46"/>
      <c r="D94" s="46"/>
      <c r="E94" s="46"/>
      <c r="F94" s="47"/>
      <c r="G94" s="48"/>
      <c r="H94" s="46"/>
      <c r="I94" s="46"/>
      <c r="J94" s="46"/>
      <c r="K94" s="47"/>
      <c r="L94" s="21">
        <f ca="1">IF(G94="","",CHOOSE(MATCH($G94,IF($C94="男",INDIRECT('設定'!Q140),INDIRECT('設定'!R140)),1),0,1,2,3,4,5,6,7,8,9,10))</f>
      </c>
      <c r="M94" s="22">
        <f ca="1">IF(H94="","",CHOOSE(MATCH(H94,IF($C94="男",INDIRECT('設定'!S140),INDIRECT('設定'!T140)),1),0,1,2,3,4,5,6,7,8,9,10))</f>
      </c>
      <c r="N94" s="22">
        <f ca="1">IF(I94="","",CHOOSE(MATCH(I94,IF($C94="男",INDIRECT('設定'!U140),INDIRECT('設定'!V140)),1),0,1,2,3,4,5,6,7,8,9,10))</f>
      </c>
      <c r="O94" s="22">
        <f ca="1">IF(J94="","",CHOOSE(MATCH(J94,IF($C94="男",INDIRECT('設定'!W140),INDIRECT('設定'!X140)),1),0,1,2,3,4,5,6,7,8,9,10))</f>
      </c>
      <c r="P94" s="84">
        <f ca="1">IF(K94="","",CHOOSE(MATCH(K94,IF($C94="男",INDIRECT('設定'!Y140),INDIRECT('設定'!Z140)),1),0,1,2,3,4,5,6,7,8,9,10))</f>
      </c>
      <c r="Q94" s="23">
        <f t="shared" si="8"/>
      </c>
      <c r="R94" s="23">
        <f t="shared" si="9"/>
      </c>
      <c r="S94" s="23">
        <f>IF(Q94="","",IF(Q94=5,INDEX('設定'!$A$2:$G$8,MATCH(R94,'設定'!$A$2:$A$8,1),MATCH(T94,'設定'!$A$2:$G$2,1)),IF('設定'!AA140,INDEX('設定'!$A$11:$G$17,MATCH(R94,'設定'!$A$11:$A$17,1),MATCH(T94,'設定'!$A$11:$G$11,1)),"-----")))</f>
      </c>
      <c r="T94" s="24">
        <f t="shared" si="10"/>
      </c>
      <c r="U94" s="25">
        <f t="shared" si="11"/>
      </c>
    </row>
    <row r="95" spans="1:21" ht="19.5" customHeight="1">
      <c r="A95" s="26">
        <v>92</v>
      </c>
      <c r="B95" s="66"/>
      <c r="C95" s="50"/>
      <c r="D95" s="50"/>
      <c r="E95" s="50"/>
      <c r="F95" s="51"/>
      <c r="G95" s="52"/>
      <c r="H95" s="50"/>
      <c r="I95" s="50"/>
      <c r="J95" s="50"/>
      <c r="K95" s="51"/>
      <c r="L95" s="28">
        <f ca="1">IF(G95="","",CHOOSE(MATCH($G95,IF($C95="男",INDIRECT('設定'!Q141),INDIRECT('設定'!R141)),1),0,1,2,3,4,5,6,7,8,9,10))</f>
      </c>
      <c r="M95" s="27">
        <f ca="1">IF(H95="","",CHOOSE(MATCH(H95,IF($C95="男",INDIRECT('設定'!S141),INDIRECT('設定'!T141)),1),0,1,2,3,4,5,6,7,8,9,10))</f>
      </c>
      <c r="N95" s="27">
        <f ca="1">IF(I95="","",CHOOSE(MATCH(I95,IF($C95="男",INDIRECT('設定'!U141),INDIRECT('設定'!V141)),1),0,1,2,3,4,5,6,7,8,9,10))</f>
      </c>
      <c r="O95" s="27">
        <f ca="1">IF(J95="","",CHOOSE(MATCH(J95,IF($C95="男",INDIRECT('設定'!W141),INDIRECT('設定'!X141)),1),0,1,2,3,4,5,6,7,8,9,10))</f>
      </c>
      <c r="P95" s="82">
        <f ca="1">IF(K95="","",CHOOSE(MATCH(K95,IF($C95="男",INDIRECT('設定'!Y141),INDIRECT('設定'!Z141)),1),0,1,2,3,4,5,6,7,8,9,10))</f>
      </c>
      <c r="Q95" s="30">
        <f t="shared" si="8"/>
      </c>
      <c r="R95" s="30">
        <f t="shared" si="9"/>
      </c>
      <c r="S95" s="30">
        <f>IF(Q95="","",IF(Q95=5,INDEX('設定'!$A$2:$G$8,MATCH(R95,'設定'!$A$2:$A$8,1),MATCH(T95,'設定'!$A$2:$G$2,1)),IF('設定'!AA141,INDEX('設定'!$A$11:$G$17,MATCH(R95,'設定'!$A$11:$A$17,1),MATCH(T95,'設定'!$A$11:$G$11,1)),"-----")))</f>
      </c>
      <c r="T95" s="31">
        <f t="shared" si="10"/>
      </c>
      <c r="U95" s="29">
        <f t="shared" si="11"/>
      </c>
    </row>
    <row r="96" spans="1:21" ht="19.5" customHeight="1">
      <c r="A96" s="26">
        <v>93</v>
      </c>
      <c r="B96" s="66"/>
      <c r="C96" s="50"/>
      <c r="D96" s="50"/>
      <c r="E96" s="50"/>
      <c r="F96" s="51"/>
      <c r="G96" s="52"/>
      <c r="H96" s="50"/>
      <c r="I96" s="50"/>
      <c r="J96" s="50"/>
      <c r="K96" s="51"/>
      <c r="L96" s="28">
        <f ca="1">IF(G96="","",CHOOSE(MATCH($G96,IF($C96="男",INDIRECT('設定'!Q142),INDIRECT('設定'!R142)),1),0,1,2,3,4,5,6,7,8,9,10))</f>
      </c>
      <c r="M96" s="27">
        <f ca="1">IF(H96="","",CHOOSE(MATCH(H96,IF($C96="男",INDIRECT('設定'!S142),INDIRECT('設定'!T142)),1),0,1,2,3,4,5,6,7,8,9,10))</f>
      </c>
      <c r="N96" s="27">
        <f ca="1">IF(I96="","",CHOOSE(MATCH(I96,IF($C96="男",INDIRECT('設定'!U142),INDIRECT('設定'!V142)),1),0,1,2,3,4,5,6,7,8,9,10))</f>
      </c>
      <c r="O96" s="27">
        <f ca="1">IF(J96="","",CHOOSE(MATCH(J96,IF($C96="男",INDIRECT('設定'!W142),INDIRECT('設定'!X142)),1),0,1,2,3,4,5,6,7,8,9,10))</f>
      </c>
      <c r="P96" s="82">
        <f ca="1">IF(K96="","",CHOOSE(MATCH(K96,IF($C96="男",INDIRECT('設定'!Y142),INDIRECT('設定'!Z142)),1),0,1,2,3,4,5,6,7,8,9,10))</f>
      </c>
      <c r="Q96" s="30">
        <f t="shared" si="8"/>
      </c>
      <c r="R96" s="30">
        <f t="shared" si="9"/>
      </c>
      <c r="S96" s="30">
        <f>IF(Q96="","",IF(Q96=5,INDEX('設定'!$A$2:$G$8,MATCH(R96,'設定'!$A$2:$A$8,1),MATCH(T96,'設定'!$A$2:$G$2,1)),IF('設定'!AA142,INDEX('設定'!$A$11:$G$17,MATCH(R96,'設定'!$A$11:$A$17,1),MATCH(T96,'設定'!$A$11:$G$11,1)),"-----")))</f>
      </c>
      <c r="T96" s="31">
        <f t="shared" si="10"/>
      </c>
      <c r="U96" s="29">
        <f t="shared" si="11"/>
      </c>
    </row>
    <row r="97" spans="1:21" ht="19.5" customHeight="1">
      <c r="A97" s="26">
        <v>94</v>
      </c>
      <c r="B97" s="66"/>
      <c r="C97" s="50"/>
      <c r="D97" s="50"/>
      <c r="E97" s="50"/>
      <c r="F97" s="51"/>
      <c r="G97" s="52"/>
      <c r="H97" s="50"/>
      <c r="I97" s="50"/>
      <c r="J97" s="50"/>
      <c r="K97" s="51"/>
      <c r="L97" s="28">
        <f ca="1">IF(G97="","",CHOOSE(MATCH($G97,IF($C97="男",INDIRECT('設定'!Q143),INDIRECT('設定'!R143)),1),0,1,2,3,4,5,6,7,8,9,10))</f>
      </c>
      <c r="M97" s="27">
        <f ca="1">IF(H97="","",CHOOSE(MATCH(H97,IF($C97="男",INDIRECT('設定'!S143),INDIRECT('設定'!T143)),1),0,1,2,3,4,5,6,7,8,9,10))</f>
      </c>
      <c r="N97" s="27">
        <f ca="1">IF(I97="","",CHOOSE(MATCH(I97,IF($C97="男",INDIRECT('設定'!U143),INDIRECT('設定'!V143)),1),0,1,2,3,4,5,6,7,8,9,10))</f>
      </c>
      <c r="O97" s="27">
        <f ca="1">IF(J97="","",CHOOSE(MATCH(J97,IF($C97="男",INDIRECT('設定'!W143),INDIRECT('設定'!X143)),1),0,1,2,3,4,5,6,7,8,9,10))</f>
      </c>
      <c r="P97" s="82">
        <f ca="1">IF(K97="","",CHOOSE(MATCH(K97,IF($C97="男",INDIRECT('設定'!Y143),INDIRECT('設定'!Z143)),1),0,1,2,3,4,5,6,7,8,9,10))</f>
      </c>
      <c r="Q97" s="30">
        <f t="shared" si="8"/>
      </c>
      <c r="R97" s="30">
        <f t="shared" si="9"/>
      </c>
      <c r="S97" s="30">
        <f>IF(Q97="","",IF(Q97=5,INDEX('設定'!$A$2:$G$8,MATCH(R97,'設定'!$A$2:$A$8,1),MATCH(T97,'設定'!$A$2:$G$2,1)),IF('設定'!AA143,INDEX('設定'!$A$11:$G$17,MATCH(R97,'設定'!$A$11:$A$17,1),MATCH(T97,'設定'!$A$11:$G$11,1)),"-----")))</f>
      </c>
      <c r="T97" s="31">
        <f t="shared" si="10"/>
      </c>
      <c r="U97" s="29">
        <f t="shared" si="11"/>
      </c>
    </row>
    <row r="98" spans="1:21" ht="19.5" customHeight="1">
      <c r="A98" s="32">
        <v>95</v>
      </c>
      <c r="B98" s="67"/>
      <c r="C98" s="54"/>
      <c r="D98" s="54"/>
      <c r="E98" s="54"/>
      <c r="F98" s="55"/>
      <c r="G98" s="56"/>
      <c r="H98" s="54"/>
      <c r="I98" s="54"/>
      <c r="J98" s="54"/>
      <c r="K98" s="55"/>
      <c r="L98" s="34">
        <f ca="1">IF(G98="","",CHOOSE(MATCH($G98,IF($C98="男",INDIRECT('設定'!Q144),INDIRECT('設定'!R144)),1),0,1,2,3,4,5,6,7,8,9,10))</f>
      </c>
      <c r="M98" s="33">
        <f ca="1">IF(H98="","",CHOOSE(MATCH(H98,IF($C98="男",INDIRECT('設定'!S144),INDIRECT('設定'!T144)),1),0,1,2,3,4,5,6,7,8,9,10))</f>
      </c>
      <c r="N98" s="33">
        <f ca="1">IF(I98="","",CHOOSE(MATCH(I98,IF($C98="男",INDIRECT('設定'!U144),INDIRECT('設定'!V144)),1),0,1,2,3,4,5,6,7,8,9,10))</f>
      </c>
      <c r="O98" s="33">
        <f ca="1">IF(J98="","",CHOOSE(MATCH(J98,IF($C98="男",INDIRECT('設定'!W144),INDIRECT('設定'!X144)),1),0,1,2,3,4,5,6,7,8,9,10))</f>
      </c>
      <c r="P98" s="83">
        <f ca="1">IF(K98="","",CHOOSE(MATCH(K98,IF($C98="男",INDIRECT('設定'!Y144),INDIRECT('設定'!Z144)),1),0,1,2,3,4,5,6,7,8,9,10))</f>
      </c>
      <c r="Q98" s="36">
        <f t="shared" si="8"/>
      </c>
      <c r="R98" s="36">
        <f t="shared" si="9"/>
      </c>
      <c r="S98" s="36">
        <f>IF(Q98="","",IF(Q98=5,INDEX('設定'!$A$2:$G$8,MATCH(R98,'設定'!$A$2:$A$8,1),MATCH(T98,'設定'!$A$2:$G$2,1)),IF('設定'!AA144,INDEX('設定'!$A$11:$G$17,MATCH(R98,'設定'!$A$11:$A$17,1),MATCH(T98,'設定'!$A$11:$G$11,1)),"-----")))</f>
      </c>
      <c r="T98" s="37">
        <f t="shared" si="10"/>
      </c>
      <c r="U98" s="35">
        <f t="shared" si="11"/>
      </c>
    </row>
    <row r="99" spans="1:21" ht="19.5" customHeight="1">
      <c r="A99" s="19">
        <v>96</v>
      </c>
      <c r="B99" s="68"/>
      <c r="C99" s="46"/>
      <c r="D99" s="46"/>
      <c r="E99" s="46"/>
      <c r="F99" s="47"/>
      <c r="G99" s="48"/>
      <c r="H99" s="46"/>
      <c r="I99" s="46"/>
      <c r="J99" s="46"/>
      <c r="K99" s="47"/>
      <c r="L99" s="21">
        <f ca="1">IF(G99="","",CHOOSE(MATCH($G99,IF($C99="男",INDIRECT('設定'!Q145),INDIRECT('設定'!R145)),1),0,1,2,3,4,5,6,7,8,9,10))</f>
      </c>
      <c r="M99" s="22">
        <f ca="1">IF(H99="","",CHOOSE(MATCH(H99,IF($C99="男",INDIRECT('設定'!S145),INDIRECT('設定'!T145)),1),0,1,2,3,4,5,6,7,8,9,10))</f>
      </c>
      <c r="N99" s="22">
        <f ca="1">IF(I99="","",CHOOSE(MATCH(I99,IF($C99="男",INDIRECT('設定'!U145),INDIRECT('設定'!V145)),1),0,1,2,3,4,5,6,7,8,9,10))</f>
      </c>
      <c r="O99" s="22">
        <f ca="1">IF(J99="","",CHOOSE(MATCH(J99,IF($C99="男",INDIRECT('設定'!W145),INDIRECT('設定'!X145)),1),0,1,2,3,4,5,6,7,8,9,10))</f>
      </c>
      <c r="P99" s="84">
        <f ca="1">IF(K99="","",CHOOSE(MATCH(K99,IF($C99="男",INDIRECT('設定'!Y145),INDIRECT('設定'!Z145)),1),0,1,2,3,4,5,6,7,8,9,10))</f>
      </c>
      <c r="Q99" s="23">
        <f t="shared" si="8"/>
      </c>
      <c r="R99" s="23">
        <f t="shared" si="9"/>
      </c>
      <c r="S99" s="23">
        <f>IF(Q99="","",IF(Q99=5,INDEX('設定'!$A$2:$G$8,MATCH(R99,'設定'!$A$2:$A$8,1),MATCH(T99,'設定'!$A$2:$G$2,1)),IF('設定'!AA145,INDEX('設定'!$A$11:$G$17,MATCH(R99,'設定'!$A$11:$A$17,1),MATCH(T99,'設定'!$A$11:$G$11,1)),"-----")))</f>
      </c>
      <c r="T99" s="24">
        <f t="shared" si="10"/>
      </c>
      <c r="U99" s="25">
        <f t="shared" si="11"/>
      </c>
    </row>
    <row r="100" spans="1:21" ht="19.5" customHeight="1">
      <c r="A100" s="26">
        <v>97</v>
      </c>
      <c r="B100" s="66"/>
      <c r="C100" s="50"/>
      <c r="D100" s="50"/>
      <c r="E100" s="50"/>
      <c r="F100" s="51"/>
      <c r="G100" s="52"/>
      <c r="H100" s="50"/>
      <c r="I100" s="50"/>
      <c r="J100" s="50"/>
      <c r="K100" s="51"/>
      <c r="L100" s="28">
        <f ca="1">IF(G100="","",CHOOSE(MATCH($G100,IF($C100="男",INDIRECT('設定'!Q146),INDIRECT('設定'!R146)),1),0,1,2,3,4,5,6,7,8,9,10))</f>
      </c>
      <c r="M100" s="27">
        <f ca="1">IF(H100="","",CHOOSE(MATCH(H100,IF($C100="男",INDIRECT('設定'!S146),INDIRECT('設定'!T146)),1),0,1,2,3,4,5,6,7,8,9,10))</f>
      </c>
      <c r="N100" s="27">
        <f ca="1">IF(I100="","",CHOOSE(MATCH(I100,IF($C100="男",INDIRECT('設定'!U146),INDIRECT('設定'!V146)),1),0,1,2,3,4,5,6,7,8,9,10))</f>
      </c>
      <c r="O100" s="27">
        <f ca="1">IF(J100="","",CHOOSE(MATCH(J100,IF($C100="男",INDIRECT('設定'!W146),INDIRECT('設定'!X146)),1),0,1,2,3,4,5,6,7,8,9,10))</f>
      </c>
      <c r="P100" s="82">
        <f ca="1">IF(K100="","",CHOOSE(MATCH(K100,IF($C100="男",INDIRECT('設定'!Y146),INDIRECT('設定'!Z146)),1),0,1,2,3,4,5,6,7,8,9,10))</f>
      </c>
      <c r="Q100" s="30">
        <f>IF(B100="","",COUNT(L100:P100))</f>
      </c>
      <c r="R100" s="30">
        <f t="shared" si="9"/>
      </c>
      <c r="S100" s="30">
        <f>IF(Q100="","",IF(Q100=5,INDEX('設定'!$A$2:$G$8,MATCH(R100,'設定'!$A$2:$A$8,1),MATCH(T100,'設定'!$A$2:$G$2,1)),IF('設定'!AA146,INDEX('設定'!$A$11:$G$17,MATCH(R100,'設定'!$A$11:$A$17,1),MATCH(T100,'設定'!$A$11:$G$11,1)),"-----")))</f>
      </c>
      <c r="T100" s="31">
        <f t="shared" si="10"/>
      </c>
      <c r="U100" s="29">
        <f t="shared" si="11"/>
      </c>
    </row>
    <row r="101" spans="1:21" ht="19.5" customHeight="1">
      <c r="A101" s="26">
        <v>98</v>
      </c>
      <c r="B101" s="66"/>
      <c r="C101" s="50"/>
      <c r="D101" s="50"/>
      <c r="E101" s="50"/>
      <c r="F101" s="51"/>
      <c r="G101" s="52"/>
      <c r="H101" s="50"/>
      <c r="I101" s="50"/>
      <c r="J101" s="50"/>
      <c r="K101" s="51"/>
      <c r="L101" s="28">
        <f ca="1">IF(G101="","",CHOOSE(MATCH($G101,IF($C101="男",INDIRECT('設定'!Q147),INDIRECT('設定'!R147)),1),0,1,2,3,4,5,6,7,8,9,10))</f>
      </c>
      <c r="M101" s="27">
        <f ca="1">IF(H101="","",CHOOSE(MATCH(H101,IF($C101="男",INDIRECT('設定'!S147),INDIRECT('設定'!T147)),1),0,1,2,3,4,5,6,7,8,9,10))</f>
      </c>
      <c r="N101" s="27">
        <f ca="1">IF(I101="","",CHOOSE(MATCH(I101,IF($C101="男",INDIRECT('設定'!U147),INDIRECT('設定'!V147)),1),0,1,2,3,4,5,6,7,8,9,10))</f>
      </c>
      <c r="O101" s="27">
        <f ca="1">IF(J101="","",CHOOSE(MATCH(J101,IF($C101="男",INDIRECT('設定'!W147),INDIRECT('設定'!X147)),1),0,1,2,3,4,5,6,7,8,9,10))</f>
      </c>
      <c r="P101" s="82">
        <f ca="1">IF(K101="","",CHOOSE(MATCH(K101,IF($C101="男",INDIRECT('設定'!Y147),INDIRECT('設定'!Z147)),1),0,1,2,3,4,5,6,7,8,9,10))</f>
      </c>
      <c r="Q101" s="30">
        <f>IF(B101="","",COUNT(L101:P101))</f>
      </c>
      <c r="R101" s="30">
        <f t="shared" si="9"/>
      </c>
      <c r="S101" s="30">
        <f>IF(Q101="","",IF(Q101=5,INDEX('設定'!$A$2:$G$8,MATCH(R101,'設定'!$A$2:$A$8,1),MATCH(T101,'設定'!$A$2:$G$2,1)),IF('設定'!AA147,INDEX('設定'!$A$11:$G$17,MATCH(R101,'設定'!$A$11:$A$17,1),MATCH(T101,'設定'!$A$11:$G$11,1)),"-----")))</f>
      </c>
      <c r="T101" s="31">
        <f t="shared" si="10"/>
      </c>
      <c r="U101" s="29">
        <f t="shared" si="11"/>
      </c>
    </row>
    <row r="102" spans="1:21" ht="19.5" customHeight="1">
      <c r="A102" s="26">
        <v>99</v>
      </c>
      <c r="B102" s="66"/>
      <c r="C102" s="50"/>
      <c r="D102" s="50"/>
      <c r="E102" s="50"/>
      <c r="F102" s="51"/>
      <c r="G102" s="52"/>
      <c r="H102" s="50"/>
      <c r="I102" s="50"/>
      <c r="J102" s="50"/>
      <c r="K102" s="51"/>
      <c r="L102" s="28">
        <f ca="1">IF(G102="","",CHOOSE(MATCH($G102,IF($C102="男",INDIRECT('設定'!Q148),INDIRECT('設定'!R148)),1),0,1,2,3,4,5,6,7,8,9,10))</f>
      </c>
      <c r="M102" s="27">
        <f ca="1">IF(H102="","",CHOOSE(MATCH(H102,IF($C102="男",INDIRECT('設定'!S148),INDIRECT('設定'!T148)),1),0,1,2,3,4,5,6,7,8,9,10))</f>
      </c>
      <c r="N102" s="27">
        <f ca="1">IF(I102="","",CHOOSE(MATCH(I102,IF($C102="男",INDIRECT('設定'!U148),INDIRECT('設定'!V148)),1),0,1,2,3,4,5,6,7,8,9,10))</f>
      </c>
      <c r="O102" s="27">
        <f ca="1">IF(J102="","",CHOOSE(MATCH(J102,IF($C102="男",INDIRECT('設定'!W148),INDIRECT('設定'!X148)),1),0,1,2,3,4,5,6,7,8,9,10))</f>
      </c>
      <c r="P102" s="82">
        <f ca="1">IF(K102="","",CHOOSE(MATCH(K102,IF($C102="男",INDIRECT('設定'!Y148),INDIRECT('設定'!Z148)),1),0,1,2,3,4,5,6,7,8,9,10))</f>
      </c>
      <c r="Q102" s="30">
        <f>IF(B102="","",COUNT(L102:P102))</f>
      </c>
      <c r="R102" s="30">
        <f t="shared" si="9"/>
      </c>
      <c r="S102" s="30">
        <f>IF(Q102="","",IF(Q102=5,INDEX('設定'!$A$2:$G$8,MATCH(R102,'設定'!$A$2:$A$8,1),MATCH(T102,'設定'!$A$2:$G$2,1)),IF('設定'!AA148,INDEX('設定'!$A$11:$G$17,MATCH(R102,'設定'!$A$11:$A$17,1),MATCH(T102,'設定'!$A$11:$G$11,1)),"-----")))</f>
      </c>
      <c r="T102" s="31">
        <f t="shared" si="10"/>
      </c>
      <c r="U102" s="29">
        <f t="shared" si="11"/>
      </c>
    </row>
    <row r="103" spans="1:21" ht="19.5" customHeight="1" thickBot="1">
      <c r="A103" s="38">
        <v>100</v>
      </c>
      <c r="B103" s="69"/>
      <c r="C103" s="58"/>
      <c r="D103" s="58"/>
      <c r="E103" s="58"/>
      <c r="F103" s="59"/>
      <c r="G103" s="60"/>
      <c r="H103" s="58"/>
      <c r="I103" s="58"/>
      <c r="J103" s="58"/>
      <c r="K103" s="59"/>
      <c r="L103" s="40">
        <f ca="1">IF(G103="","",CHOOSE(MATCH($G103,IF($C103="男",INDIRECT('設定'!Q149),INDIRECT('設定'!R149)),1),0,1,2,3,4,5,6,7,8,9,10))</f>
      </c>
      <c r="M103" s="39">
        <f ca="1">IF(H103="","",CHOOSE(MATCH(H103,IF($C103="男",INDIRECT('設定'!S149),INDIRECT('設定'!T149)),1),0,1,2,3,4,5,6,7,8,9,10))</f>
      </c>
      <c r="N103" s="39">
        <f ca="1">IF(I103="","",CHOOSE(MATCH(I103,IF($C103="男",INDIRECT('設定'!U149),INDIRECT('設定'!V149)),1),0,1,2,3,4,5,6,7,8,9,10))</f>
      </c>
      <c r="O103" s="39">
        <f ca="1">IF(J103="","",CHOOSE(MATCH(J103,IF($C103="男",INDIRECT('設定'!W149),INDIRECT('設定'!X149)),1),0,1,2,3,4,5,6,7,8,9,10))</f>
      </c>
      <c r="P103" s="85">
        <f ca="1">IF(K103="","",CHOOSE(MATCH(K103,IF($C103="男",INDIRECT('設定'!Y149),INDIRECT('設定'!Z149)),1),0,1,2,3,4,5,6,7,8,9,10))</f>
      </c>
      <c r="Q103" s="42">
        <f>IF(B103="","",COUNT(L103:P103))</f>
      </c>
      <c r="R103" s="42">
        <f t="shared" si="9"/>
      </c>
      <c r="S103" s="42">
        <f>IF(Q103="","",IF(Q103=5,INDEX('設定'!$A$2:$G$8,MATCH(R103,'設定'!$A$2:$A$8,1),MATCH(T103,'設定'!$A$2:$G$2,1)),IF('設定'!AA149,INDEX('設定'!$A$11:$G$17,MATCH(R103,'設定'!$A$11:$A$17,1),MATCH(T103,'設定'!$A$11:$G$11,1)),"-----")))</f>
      </c>
      <c r="T103" s="43">
        <f t="shared" si="10"/>
      </c>
      <c r="U103" s="41">
        <f t="shared" si="11"/>
      </c>
    </row>
  </sheetData>
  <sheetProtection/>
  <mergeCells count="13">
    <mergeCell ref="F2:F3"/>
    <mergeCell ref="A2:A3"/>
    <mergeCell ref="B2:B3"/>
    <mergeCell ref="C2:C3"/>
    <mergeCell ref="D2:D3"/>
    <mergeCell ref="E2:E3"/>
    <mergeCell ref="G2:K2"/>
    <mergeCell ref="L2:P2"/>
    <mergeCell ref="U2:U3"/>
    <mergeCell ref="Q2:Q3"/>
    <mergeCell ref="R2:R3"/>
    <mergeCell ref="S2:S3"/>
    <mergeCell ref="T2:T3"/>
  </mergeCells>
  <dataValidations count="5">
    <dataValidation type="list" allowBlank="1" showInputMessage="1" showErrorMessage="1" sqref="C4:C103">
      <formula1>"男,女"</formula1>
    </dataValidation>
    <dataValidation type="list" allowBlank="1" showInputMessage="1" showErrorMessage="1" sqref="H2 R1">
      <formula1>"１,２,３,４,５,６,７,８,９,１０,１１,１２"</formula1>
    </dataValidation>
    <dataValidation type="list" allowBlank="1" showInputMessage="1" showErrorMessage="1" sqref="J2 T1">
      <formula1>"１,２,３,４,５,６,７,８,９,１０,１１,１２,１３,１４,１５,１６,１７,１８,１９,２０,２１,２２,２３,２４,２５,２６,２７,２８,２９,３０,３１"</formula1>
    </dataValidation>
    <dataValidation type="whole" operator="greaterThanOrEqual" allowBlank="1" showInputMessage="1" showErrorMessage="1" imeMode="off" sqref="D4:D103 G4:K103">
      <formula1>0</formula1>
    </dataValidation>
    <dataValidation operator="greaterThanOrEqual" allowBlank="1" showInputMessage="1" showErrorMessage="1" imeMode="off" sqref="E1:F65536"/>
  </dataValidations>
  <printOptions horizontalCentered="1" verticalCentered="1"/>
  <pageMargins left="0.7874015748031497" right="0.7874015748031497" top="0.984251968503937" bottom="0.984251968503937" header="0.7086614173228347" footer="0.5118110236220472"/>
  <pageSetup horizontalDpi="300" verticalDpi="300" orientation="landscape" paperSize="9" r:id="rId1"/>
  <headerFooter alignWithMargins="0">
    <oddHeader>&amp;C&amp;"ＭＳ ゴシック,太字"&amp;18運動適性テスト結果一覧&amp;R&amp;D 印刷</oddHeader>
    <oddFooter>&amp;C- &amp;P -</oddFooter>
  </headerFooter>
  <rowBreaks count="4" manualBreakCount="4">
    <brk id="23" max="21" man="1"/>
    <brk id="43" max="21" man="1"/>
    <brk id="63" max="21" man="1"/>
    <brk id="8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41"/>
  <sheetViews>
    <sheetView zoomScale="75" zoomScaleNormal="75" zoomScalePageLayoutView="0" workbookViewId="0" topLeftCell="A1">
      <selection activeCell="I20" sqref="I20"/>
    </sheetView>
  </sheetViews>
  <sheetFormatPr defaultColWidth="8.875" defaultRowHeight="12.75"/>
  <cols>
    <col min="1" max="7" width="13.75390625" style="0" customWidth="1"/>
  </cols>
  <sheetData>
    <row r="2" spans="1:7" ht="21">
      <c r="A2" s="118" t="s">
        <v>27</v>
      </c>
      <c r="B2" s="118"/>
      <c r="C2" s="118"/>
      <c r="D2" s="118"/>
      <c r="E2" s="118"/>
      <c r="F2" s="118"/>
      <c r="G2" s="118"/>
    </row>
    <row r="3" ht="21">
      <c r="C3" s="7"/>
    </row>
    <row r="4" ht="12.75" thickBot="1"/>
    <row r="5" spans="1:7" ht="19.5" customHeight="1" thickBot="1">
      <c r="A5" s="8" t="s">
        <v>29</v>
      </c>
      <c r="B5" s="70">
        <v>1</v>
      </c>
      <c r="C5" s="9"/>
      <c r="D5" s="9"/>
      <c r="E5" s="9"/>
      <c r="F5" s="9"/>
      <c r="G5" s="9"/>
    </row>
    <row r="6" spans="1:7" ht="19.5" customHeight="1">
      <c r="A6" s="10" t="s">
        <v>21</v>
      </c>
      <c r="B6" s="114" t="s">
        <v>67</v>
      </c>
      <c r="C6" s="115"/>
      <c r="D6" s="11" t="s">
        <v>1</v>
      </c>
      <c r="E6" s="11" t="s">
        <v>2</v>
      </c>
      <c r="F6" s="11" t="s">
        <v>22</v>
      </c>
      <c r="G6" s="12" t="s">
        <v>23</v>
      </c>
    </row>
    <row r="7" spans="1:7" ht="19.5" customHeight="1" thickBot="1">
      <c r="A7" s="75">
        <f>DATE('測定結果'!P1,'測定結果'!R1,'測定結果'!T1)</f>
        <v>41921</v>
      </c>
      <c r="B7" s="116" t="str">
        <f>IF($B$5="","",VLOOKUP($B$5,記録表,2))</f>
        <v>坂本竜馬（例）</v>
      </c>
      <c r="C7" s="117"/>
      <c r="D7" s="14" t="str">
        <f>IF($B$5="","",VLOOKUP($B$5,記録表,3))</f>
        <v>男</v>
      </c>
      <c r="E7" s="14">
        <f>IF($B$5="","",VLOOKUP($B$5,記録表,4))</f>
        <v>11</v>
      </c>
      <c r="F7" s="14" t="str">
        <f>IF($B$5="","",IF(VLOOKUP($B$5,記録表,5)="","-----",VLOOKUP($B$5,記録表,5)&amp;"cm"))</f>
        <v>155cm</v>
      </c>
      <c r="G7" s="15" t="str">
        <f>IF($B$5="","",IF(VLOOKUP($B$5,記録表,6)="","-----",VLOOKUP($B$5,記録表,6)&amp;"kg"))</f>
        <v>40kg</v>
      </c>
    </row>
    <row r="8" spans="1:7" ht="19.5" customHeight="1">
      <c r="A8" s="9"/>
      <c r="B8" s="9"/>
      <c r="C8" s="9"/>
      <c r="D8" s="9"/>
      <c r="E8" s="9"/>
      <c r="F8" s="9"/>
      <c r="G8" s="9"/>
    </row>
    <row r="9" spans="1:7" ht="19.5" customHeight="1" thickBot="1">
      <c r="A9" s="9"/>
      <c r="B9" s="9"/>
      <c r="C9" s="9"/>
      <c r="D9" s="9"/>
      <c r="E9" s="9"/>
      <c r="F9" s="9"/>
      <c r="G9" s="9"/>
    </row>
    <row r="10" spans="1:7" ht="19.5" customHeight="1">
      <c r="A10" s="10"/>
      <c r="B10" s="11" t="s">
        <v>28</v>
      </c>
      <c r="C10" s="11" t="s">
        <v>16</v>
      </c>
      <c r="D10" s="11" t="s">
        <v>17</v>
      </c>
      <c r="E10" s="11" t="s">
        <v>18</v>
      </c>
      <c r="F10" s="12" t="s">
        <v>19</v>
      </c>
      <c r="G10" s="9"/>
    </row>
    <row r="11" spans="1:7" ht="19.5" customHeight="1">
      <c r="A11" s="16" t="s">
        <v>20</v>
      </c>
      <c r="B11" s="17" t="str">
        <f>IF($B$5="","",VLOOKUP($B$5,記録表,7)&amp;"cm")</f>
        <v>215cm</v>
      </c>
      <c r="C11" s="17" t="str">
        <f>IF($B$5="","",VLOOKUP($B$5,記録表,8)&amp;"回")</f>
        <v>35回</v>
      </c>
      <c r="D11" s="17" t="str">
        <f>IF($B$5="","",VLOOKUP($B$5,記録表,9)&amp;"回")</f>
        <v>42回</v>
      </c>
      <c r="E11" s="17" t="str">
        <f>IF($B$5="","",VLOOKUP($B$5,記録表,10)&amp;"m")</f>
        <v>50m</v>
      </c>
      <c r="F11" s="18" t="str">
        <f>IF($B$5="","",VLOOKUP($B$5,記録表,11)&amp;"m")</f>
        <v>1500m</v>
      </c>
      <c r="G11" s="9"/>
    </row>
    <row r="12" spans="1:7" ht="19.5" customHeight="1" thickBot="1">
      <c r="A12" s="13" t="s">
        <v>24</v>
      </c>
      <c r="B12" s="14">
        <f>IF($B$5="","",VLOOKUP($B$5,記録表,12))</f>
        <v>10</v>
      </c>
      <c r="C12" s="14">
        <f>IF($B$5="","",VLOOKUP($B$5,記録表,13))</f>
        <v>10</v>
      </c>
      <c r="D12" s="14">
        <f>IF($B$5="","",VLOOKUP($B$5,記録表,14))</f>
        <v>10</v>
      </c>
      <c r="E12" s="14">
        <f>IF($B$5="","",VLOOKUP($B$5,記録表,15))</f>
        <v>10</v>
      </c>
      <c r="F12" s="15">
        <f>IF($B$5="","",VLOOKUP($B$5,記録表,16))</f>
        <v>10</v>
      </c>
      <c r="G12" s="9"/>
    </row>
    <row r="13" spans="1:7" ht="19.5" customHeight="1">
      <c r="A13" s="9"/>
      <c r="B13" s="9"/>
      <c r="C13" s="9"/>
      <c r="D13" s="9"/>
      <c r="E13" s="9"/>
      <c r="F13" s="9"/>
      <c r="G13" s="9"/>
    </row>
    <row r="14" spans="1:7" ht="19.5" customHeight="1" thickBot="1">
      <c r="A14" s="9"/>
      <c r="B14" s="9"/>
      <c r="C14" s="9"/>
      <c r="D14" s="9"/>
      <c r="E14" s="9"/>
      <c r="F14" s="9"/>
      <c r="G14" s="9"/>
    </row>
    <row r="15" spans="1:7" ht="19.5" customHeight="1">
      <c r="A15" s="9"/>
      <c r="B15" s="10" t="s">
        <v>25</v>
      </c>
      <c r="C15" s="11" t="s">
        <v>3</v>
      </c>
      <c r="D15" s="11" t="s">
        <v>26</v>
      </c>
      <c r="E15" s="11" t="s">
        <v>4</v>
      </c>
      <c r="F15" s="12" t="s">
        <v>5</v>
      </c>
      <c r="G15" s="9"/>
    </row>
    <row r="16" spans="1:7" ht="19.5" customHeight="1" thickBot="1">
      <c r="A16" s="9"/>
      <c r="B16" s="13">
        <f>IF($B$5="","",VLOOKUP($B$5,記録表,17))</f>
        <v>5</v>
      </c>
      <c r="C16" s="14">
        <f>IF($B$5="","",VLOOKUP($B$5,記録表,18))</f>
        <v>50</v>
      </c>
      <c r="D16" s="14" t="str">
        <f>IF($B$5="","",VLOOKUP($B$5,記録表,19))</f>
        <v>１級</v>
      </c>
      <c r="E16" s="14">
        <f>IF($B$5="","",VLOOKUP($B$5,記録表,20))</f>
        <v>10</v>
      </c>
      <c r="F16" s="15">
        <f>IF($B$5="","",VLOOKUP($B$5,記録表,21))</f>
        <v>10</v>
      </c>
      <c r="G16" s="9"/>
    </row>
    <row r="19" ht="24.75" customHeight="1"/>
    <row r="20" ht="24.75" customHeight="1"/>
    <row r="21" ht="24.75" customHeight="1"/>
    <row r="22" ht="24.75" customHeight="1"/>
    <row r="38" spans="1:7" ht="30" customHeight="1">
      <c r="A38" s="73"/>
      <c r="B38" s="73"/>
      <c r="C38" s="73"/>
      <c r="D38" s="73"/>
      <c r="E38" s="73"/>
      <c r="F38" s="73"/>
      <c r="G38" s="73"/>
    </row>
    <row r="39" spans="1:7" ht="30" customHeight="1">
      <c r="A39" s="73"/>
      <c r="B39" s="73"/>
      <c r="C39" s="73"/>
      <c r="D39" s="73"/>
      <c r="E39" s="73"/>
      <c r="F39" s="73"/>
      <c r="G39" s="73"/>
    </row>
    <row r="40" spans="1:7" ht="30" customHeight="1">
      <c r="A40" s="73"/>
      <c r="B40" s="73"/>
      <c r="C40" s="73"/>
      <c r="D40" s="73"/>
      <c r="E40" s="73"/>
      <c r="F40" s="73"/>
      <c r="G40" s="73"/>
    </row>
    <row r="41" spans="1:7" ht="30" customHeight="1">
      <c r="A41" s="73"/>
      <c r="B41" s="73"/>
      <c r="C41" s="73"/>
      <c r="D41" s="73"/>
      <c r="E41" s="73"/>
      <c r="F41" s="73"/>
      <c r="G41" s="73"/>
    </row>
  </sheetData>
  <sheetProtection sheet="1" objects="1" scenarios="1"/>
  <mergeCells count="3">
    <mergeCell ref="B6:C6"/>
    <mergeCell ref="B7:C7"/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0">
      <selection activeCell="N8" sqref="N8"/>
    </sheetView>
  </sheetViews>
  <sheetFormatPr defaultColWidth="9.00390625" defaultRowHeight="12.75"/>
  <cols>
    <col min="1" max="2" width="10.375" style="1" customWidth="1"/>
    <col min="3" max="4" width="2.75390625" style="1" customWidth="1"/>
    <col min="5" max="6" width="11.375" style="1" customWidth="1"/>
    <col min="7" max="7" width="3.25390625" style="1" customWidth="1"/>
    <col min="8" max="16384" width="9.125" style="1" customWidth="1"/>
  </cols>
  <sheetData>
    <row r="1" spans="1:7" ht="28.5">
      <c r="A1" s="3" t="s">
        <v>6</v>
      </c>
      <c r="B1" s="4"/>
      <c r="C1" s="5"/>
      <c r="D1" s="5"/>
      <c r="E1" s="6"/>
      <c r="F1" s="6"/>
      <c r="G1"/>
    </row>
    <row r="2" spans="1:7" ht="23.25" customHeight="1">
      <c r="A2" s="89" t="s">
        <v>90</v>
      </c>
      <c r="B2" s="91" t="s">
        <v>7</v>
      </c>
      <c r="C2" s="5"/>
      <c r="D2" s="5"/>
      <c r="E2" s="90" t="s">
        <v>33</v>
      </c>
      <c r="F2" s="91" t="s">
        <v>7</v>
      </c>
      <c r="G2"/>
    </row>
    <row r="3" spans="1:7" ht="23.25" customHeight="1">
      <c r="A3" s="92" t="s">
        <v>8</v>
      </c>
      <c r="B3" s="93">
        <f>DCOUNTA('測定結果'!$S$2:$S$103,'測定結果'!$S$2,'人数表'!A2:A3)</f>
        <v>1</v>
      </c>
      <c r="C3" s="5"/>
      <c r="D3" s="5"/>
      <c r="E3" s="92" t="s">
        <v>92</v>
      </c>
      <c r="F3" s="93">
        <f>DCOUNTA('測定結果'!$C$2:$C$103,'測定結果'!$C$2,'人数表'!E2:E3)</f>
        <v>1</v>
      </c>
      <c r="G3"/>
    </row>
    <row r="4" spans="1:7" ht="23.25" customHeight="1">
      <c r="A4" s="89" t="s">
        <v>90</v>
      </c>
      <c r="B4" s="91" t="s">
        <v>7</v>
      </c>
      <c r="C4" s="5"/>
      <c r="D4" s="5"/>
      <c r="E4" s="90" t="s">
        <v>33</v>
      </c>
      <c r="F4" s="91" t="s">
        <v>7</v>
      </c>
      <c r="G4"/>
    </row>
    <row r="5" spans="1:7" ht="23.25" customHeight="1">
      <c r="A5" s="94" t="s">
        <v>9</v>
      </c>
      <c r="B5" s="95">
        <f>DCOUNTA('測定結果'!$S$2:$S$103,'測定結果'!$S$2,'人数表'!A4:A5)</f>
        <v>0</v>
      </c>
      <c r="C5" s="5"/>
      <c r="D5" s="5"/>
      <c r="E5" s="92" t="s">
        <v>93</v>
      </c>
      <c r="F5" s="93">
        <f>DCOUNTA('測定結果'!$C$2:$C$103,'測定結果'!$C$2,'人数表'!E4:E5)</f>
        <v>0</v>
      </c>
      <c r="G5"/>
    </row>
    <row r="6" spans="1:7" ht="23.25" customHeight="1">
      <c r="A6" s="89" t="s">
        <v>90</v>
      </c>
      <c r="B6" s="91" t="s">
        <v>7</v>
      </c>
      <c r="C6" s="5"/>
      <c r="D6" s="5"/>
      <c r="E6" s="96" t="s">
        <v>14</v>
      </c>
      <c r="F6" s="97">
        <f>IF(AND(F3="",F5=""),"",SUM(F3,F5))</f>
        <v>1</v>
      </c>
      <c r="G6"/>
    </row>
    <row r="7" spans="1:7" ht="23.25" customHeight="1">
      <c r="A7" s="94" t="s">
        <v>10</v>
      </c>
      <c r="B7" s="95">
        <f>DCOUNTA('測定結果'!$S$2:$S$103,'測定結果'!$S$2,'人数表'!A6:A7)</f>
        <v>0</v>
      </c>
      <c r="C7" s="5"/>
      <c r="D7" s="5"/>
      <c r="E7" s="6"/>
      <c r="F7" s="6"/>
      <c r="G7"/>
    </row>
    <row r="8" spans="1:7" ht="23.25" customHeight="1">
      <c r="A8" s="89" t="s">
        <v>90</v>
      </c>
      <c r="B8" s="91" t="s">
        <v>7</v>
      </c>
      <c r="C8" s="5"/>
      <c r="D8" s="5"/>
      <c r="E8" s="6"/>
      <c r="F8" s="6"/>
      <c r="G8"/>
    </row>
    <row r="9" spans="1:7" ht="23.25" customHeight="1">
      <c r="A9" s="94" t="s">
        <v>11</v>
      </c>
      <c r="B9" s="95">
        <f>DCOUNTA('測定結果'!$S$2:$S$103,'測定結果'!$S$2,'人数表'!A8:A9)</f>
        <v>0</v>
      </c>
      <c r="C9" s="5"/>
      <c r="D9" s="5"/>
      <c r="E9" s="6"/>
      <c r="F9" s="6"/>
      <c r="G9"/>
    </row>
    <row r="10" spans="1:7" ht="23.25" customHeight="1">
      <c r="A10" s="89" t="s">
        <v>90</v>
      </c>
      <c r="B10" s="91" t="s">
        <v>7</v>
      </c>
      <c r="C10" s="5"/>
      <c r="D10" s="5"/>
      <c r="E10" s="6"/>
      <c r="F10" s="6"/>
      <c r="G10"/>
    </row>
    <row r="11" spans="1:7" ht="23.25" customHeight="1">
      <c r="A11" s="94" t="s">
        <v>12</v>
      </c>
      <c r="B11" s="95">
        <f>DCOUNTA('測定結果'!$S$2:$S$103,'測定結果'!$S$2,'人数表'!A10:A11)</f>
        <v>0</v>
      </c>
      <c r="C11" s="5"/>
      <c r="D11" s="5"/>
      <c r="E11" s="6"/>
      <c r="F11" s="6"/>
      <c r="G11"/>
    </row>
    <row r="12" spans="1:7" ht="23.25" customHeight="1">
      <c r="A12" s="89" t="s">
        <v>90</v>
      </c>
      <c r="B12" s="91" t="s">
        <v>7</v>
      </c>
      <c r="C12" s="5"/>
      <c r="D12" s="5"/>
      <c r="E12" s="6"/>
      <c r="F12" s="6"/>
      <c r="G12"/>
    </row>
    <row r="13" spans="1:7" ht="23.25" customHeight="1">
      <c r="A13" s="94" t="s">
        <v>13</v>
      </c>
      <c r="B13" s="95">
        <f>DCOUNTA('測定結果'!$S$2:$S$103,'測定結果'!$S$2,'人数表'!A12:A13)</f>
        <v>0</v>
      </c>
      <c r="C13" s="5"/>
      <c r="D13" s="5"/>
      <c r="E13" s="6"/>
      <c r="F13" s="6"/>
      <c r="G13"/>
    </row>
    <row r="14" spans="1:7" ht="23.25" customHeight="1">
      <c r="A14" s="89" t="s">
        <v>90</v>
      </c>
      <c r="B14" s="91" t="s">
        <v>7</v>
      </c>
      <c r="C14" s="5"/>
      <c r="D14" s="5"/>
      <c r="E14" s="6"/>
      <c r="F14" s="6"/>
      <c r="G14"/>
    </row>
    <row r="15" spans="1:7" ht="23.25" customHeight="1">
      <c r="A15" s="94" t="s">
        <v>91</v>
      </c>
      <c r="B15" s="95">
        <f>DCOUNTA('測定結果'!$S$2:$S$103,'測定結果'!$S$2,'人数表'!A14:A15)</f>
        <v>0</v>
      </c>
      <c r="C15" s="5"/>
      <c r="D15" s="5"/>
      <c r="E15" s="6"/>
      <c r="F15" s="6"/>
      <c r="G15"/>
    </row>
  </sheetData>
  <sheetProtection sheet="1" objects="1" scenarios="1"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A149"/>
  <sheetViews>
    <sheetView zoomScalePageLayoutView="0" workbookViewId="0" topLeftCell="A1">
      <selection activeCell="L46" sqref="L46"/>
    </sheetView>
  </sheetViews>
  <sheetFormatPr defaultColWidth="10.75390625" defaultRowHeight="12.75"/>
  <cols>
    <col min="1" max="1" width="7.25390625" style="0" customWidth="1"/>
    <col min="2" max="7" width="5.375" style="0" customWidth="1"/>
    <col min="8" max="8" width="10.75390625" style="0" customWidth="1"/>
    <col min="9" max="14" width="6.75390625" style="0" customWidth="1"/>
    <col min="15" max="15" width="4.75390625" style="0" customWidth="1"/>
    <col min="16" max="16" width="2.75390625" style="0" customWidth="1"/>
    <col min="17" max="17" width="17.375" style="0" customWidth="1"/>
    <col min="18" max="18" width="18.75390625" style="0" customWidth="1"/>
    <col min="19" max="19" width="17.375" style="0" customWidth="1"/>
    <col min="20" max="20" width="18.75390625" style="0" customWidth="1"/>
    <col min="21" max="21" width="17.375" style="0" customWidth="1"/>
    <col min="22" max="22" width="18.75390625" style="0" customWidth="1"/>
    <col min="23" max="23" width="17.375" style="0" customWidth="1"/>
    <col min="24" max="24" width="18.75390625" style="0" customWidth="1"/>
    <col min="25" max="25" width="17.375" style="0" customWidth="1"/>
    <col min="26" max="26" width="18.75390625" style="0" customWidth="1"/>
    <col min="27" max="27" width="9.75390625" style="0" customWidth="1"/>
    <col min="28" max="97" width="6.75390625" style="0" customWidth="1"/>
    <col min="98" max="117" width="5.75390625" style="0" customWidth="1"/>
  </cols>
  <sheetData>
    <row r="1" ht="16.5" customHeight="1"/>
    <row r="2" spans="1:7" ht="12">
      <c r="A2" s="2" t="s">
        <v>15</v>
      </c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</row>
    <row r="3" spans="1:7" ht="12">
      <c r="A3" s="2">
        <v>0</v>
      </c>
      <c r="B3" s="2" t="s">
        <v>30</v>
      </c>
      <c r="C3" s="2" t="s">
        <v>30</v>
      </c>
      <c r="D3" s="2" t="s">
        <v>30</v>
      </c>
      <c r="E3" s="2" t="s">
        <v>30</v>
      </c>
      <c r="F3" s="2" t="s">
        <v>30</v>
      </c>
      <c r="G3" s="2" t="s">
        <v>30</v>
      </c>
    </row>
    <row r="4" spans="1:7" ht="12">
      <c r="A4" s="2">
        <v>6</v>
      </c>
      <c r="B4" s="2" t="s">
        <v>30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</row>
    <row r="5" spans="1:7" ht="12">
      <c r="A5" s="2">
        <v>11</v>
      </c>
      <c r="B5" s="2" t="s">
        <v>30</v>
      </c>
      <c r="C5" s="2" t="s">
        <v>12</v>
      </c>
      <c r="D5" s="2" t="s">
        <v>11</v>
      </c>
      <c r="E5" s="2" t="s">
        <v>11</v>
      </c>
      <c r="F5" s="2" t="s">
        <v>11</v>
      </c>
      <c r="G5" s="2" t="s">
        <v>11</v>
      </c>
    </row>
    <row r="6" spans="1:7" ht="12">
      <c r="A6" s="2">
        <v>21</v>
      </c>
      <c r="B6" s="2" t="s">
        <v>30</v>
      </c>
      <c r="C6" s="2" t="s">
        <v>12</v>
      </c>
      <c r="D6" s="2" t="s">
        <v>11</v>
      </c>
      <c r="E6" s="2" t="s">
        <v>10</v>
      </c>
      <c r="F6" s="2" t="s">
        <v>10</v>
      </c>
      <c r="G6" s="2" t="s">
        <v>10</v>
      </c>
    </row>
    <row r="7" spans="1:7" ht="12">
      <c r="A7" s="2">
        <v>31</v>
      </c>
      <c r="B7" s="2" t="s">
        <v>30</v>
      </c>
      <c r="C7" s="2" t="s">
        <v>12</v>
      </c>
      <c r="D7" s="2" t="s">
        <v>11</v>
      </c>
      <c r="E7" s="2" t="s">
        <v>10</v>
      </c>
      <c r="F7" s="2" t="s">
        <v>9</v>
      </c>
      <c r="G7" s="2" t="s">
        <v>9</v>
      </c>
    </row>
    <row r="8" spans="1:7" ht="12">
      <c r="A8" s="2">
        <v>41</v>
      </c>
      <c r="B8" s="2" t="s">
        <v>30</v>
      </c>
      <c r="C8" s="2" t="s">
        <v>12</v>
      </c>
      <c r="D8" s="2" t="s">
        <v>11</v>
      </c>
      <c r="E8" s="2" t="s">
        <v>10</v>
      </c>
      <c r="F8" s="2" t="s">
        <v>9</v>
      </c>
      <c r="G8" s="2" t="s">
        <v>8</v>
      </c>
    </row>
    <row r="11" spans="1:7" ht="12">
      <c r="A11" s="2" t="s">
        <v>66</v>
      </c>
      <c r="B11" s="2">
        <v>0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</row>
    <row r="12" spans="1:7" ht="12">
      <c r="A12" s="2">
        <v>0</v>
      </c>
      <c r="B12" s="2" t="s">
        <v>30</v>
      </c>
      <c r="C12" s="2" t="s">
        <v>30</v>
      </c>
      <c r="D12" s="2" t="s">
        <v>30</v>
      </c>
      <c r="E12" s="2" t="s">
        <v>30</v>
      </c>
      <c r="F12" s="2" t="s">
        <v>30</v>
      </c>
      <c r="G12" s="2" t="s">
        <v>30</v>
      </c>
    </row>
    <row r="13" spans="1:7" ht="12">
      <c r="A13" s="2">
        <v>5</v>
      </c>
      <c r="B13" s="2" t="s">
        <v>30</v>
      </c>
      <c r="C13" s="2" t="s">
        <v>12</v>
      </c>
      <c r="D13" s="2" t="s">
        <v>12</v>
      </c>
      <c r="E13" s="2" t="s">
        <v>12</v>
      </c>
      <c r="F13" s="2" t="s">
        <v>12</v>
      </c>
      <c r="G13" s="2" t="s">
        <v>12</v>
      </c>
    </row>
    <row r="14" spans="1:7" ht="12">
      <c r="A14" s="2">
        <v>9</v>
      </c>
      <c r="B14" s="2" t="s">
        <v>30</v>
      </c>
      <c r="C14" s="2" t="s">
        <v>12</v>
      </c>
      <c r="D14" s="2" t="s">
        <v>11</v>
      </c>
      <c r="E14" s="2" t="s">
        <v>11</v>
      </c>
      <c r="F14" s="2" t="s">
        <v>11</v>
      </c>
      <c r="G14" s="2" t="s">
        <v>11</v>
      </c>
    </row>
    <row r="15" spans="1:7" ht="12">
      <c r="A15" s="2">
        <v>17</v>
      </c>
      <c r="B15" s="2" t="s">
        <v>30</v>
      </c>
      <c r="C15" s="2" t="s">
        <v>12</v>
      </c>
      <c r="D15" s="2" t="s">
        <v>11</v>
      </c>
      <c r="E15" s="2" t="s">
        <v>10</v>
      </c>
      <c r="F15" s="2" t="s">
        <v>10</v>
      </c>
      <c r="G15" s="2" t="s">
        <v>10</v>
      </c>
    </row>
    <row r="16" spans="1:7" ht="12">
      <c r="A16" s="2">
        <v>25</v>
      </c>
      <c r="B16" s="2" t="s">
        <v>30</v>
      </c>
      <c r="C16" s="2" t="s">
        <v>12</v>
      </c>
      <c r="D16" s="2" t="s">
        <v>11</v>
      </c>
      <c r="E16" s="2" t="s">
        <v>10</v>
      </c>
      <c r="F16" s="2" t="s">
        <v>9</v>
      </c>
      <c r="G16" s="2" t="s">
        <v>9</v>
      </c>
    </row>
    <row r="17" spans="1:7" ht="12">
      <c r="A17" s="2">
        <v>33</v>
      </c>
      <c r="B17" s="2" t="s">
        <v>30</v>
      </c>
      <c r="C17" s="2" t="s">
        <v>12</v>
      </c>
      <c r="D17" s="2" t="s">
        <v>11</v>
      </c>
      <c r="E17" s="2" t="s">
        <v>10</v>
      </c>
      <c r="F17" s="2" t="s">
        <v>9</v>
      </c>
      <c r="G17" s="2" t="s">
        <v>8</v>
      </c>
    </row>
    <row r="19" ht="12">
      <c r="I19" t="s">
        <v>63</v>
      </c>
    </row>
    <row r="20" spans="9:10" ht="12">
      <c r="I20" s="2">
        <v>6</v>
      </c>
      <c r="J20" s="2" t="s">
        <v>39</v>
      </c>
    </row>
    <row r="21" spans="9:10" ht="12">
      <c r="I21" s="2">
        <v>7</v>
      </c>
      <c r="J21" s="2" t="s">
        <v>40</v>
      </c>
    </row>
    <row r="22" spans="9:10" ht="12">
      <c r="I22" s="2">
        <v>8</v>
      </c>
      <c r="J22" s="2" t="s">
        <v>41</v>
      </c>
    </row>
    <row r="23" spans="9:10" ht="12">
      <c r="I23" s="2">
        <v>9</v>
      </c>
      <c r="J23" s="2" t="s">
        <v>42</v>
      </c>
    </row>
    <row r="24" spans="9:10" ht="12">
      <c r="I24" s="2">
        <v>10</v>
      </c>
      <c r="J24" s="2" t="s">
        <v>43</v>
      </c>
    </row>
    <row r="25" spans="9:10" ht="12">
      <c r="I25" s="2">
        <v>11</v>
      </c>
      <c r="J25" s="2" t="s">
        <v>44</v>
      </c>
    </row>
    <row r="26" spans="9:10" ht="12">
      <c r="I26" s="2">
        <v>12</v>
      </c>
      <c r="J26" s="2" t="s">
        <v>45</v>
      </c>
    </row>
    <row r="27" spans="9:10" ht="12">
      <c r="I27" s="2">
        <v>13</v>
      </c>
      <c r="J27" s="2" t="s">
        <v>46</v>
      </c>
    </row>
    <row r="28" spans="9:10" ht="12">
      <c r="I28" s="2">
        <v>14</v>
      </c>
      <c r="J28" s="2" t="s">
        <v>47</v>
      </c>
    </row>
    <row r="29" spans="9:10" ht="12">
      <c r="I29" s="2">
        <v>15</v>
      </c>
      <c r="J29" s="2" t="s">
        <v>48</v>
      </c>
    </row>
    <row r="30" spans="9:10" ht="12">
      <c r="I30" s="2">
        <v>16</v>
      </c>
      <c r="J30" s="2" t="s">
        <v>49</v>
      </c>
    </row>
    <row r="31" spans="9:10" ht="12">
      <c r="I31" s="2">
        <v>17</v>
      </c>
      <c r="J31" s="2" t="s">
        <v>50</v>
      </c>
    </row>
    <row r="32" spans="9:10" ht="12">
      <c r="I32" s="2">
        <v>18</v>
      </c>
      <c r="J32" s="2" t="s">
        <v>51</v>
      </c>
    </row>
    <row r="33" spans="9:10" ht="12">
      <c r="I33" s="2">
        <v>19</v>
      </c>
      <c r="J33" s="2" t="s">
        <v>52</v>
      </c>
    </row>
    <row r="34" spans="9:10" ht="12">
      <c r="I34" s="2">
        <v>20</v>
      </c>
      <c r="J34" s="2" t="s">
        <v>53</v>
      </c>
    </row>
    <row r="35" spans="9:10" ht="12">
      <c r="I35" s="2">
        <v>25</v>
      </c>
      <c r="J35" s="2" t="s">
        <v>54</v>
      </c>
    </row>
    <row r="36" spans="9:10" ht="12">
      <c r="I36" s="2">
        <v>30</v>
      </c>
      <c r="J36" s="2" t="s">
        <v>55</v>
      </c>
    </row>
    <row r="37" spans="9:10" ht="12">
      <c r="I37" s="2">
        <v>35</v>
      </c>
      <c r="J37" s="2" t="s">
        <v>56</v>
      </c>
    </row>
    <row r="38" spans="9:10" ht="12">
      <c r="I38" s="2">
        <v>40</v>
      </c>
      <c r="J38" s="2" t="s">
        <v>57</v>
      </c>
    </row>
    <row r="39" spans="9:10" ht="12">
      <c r="I39" s="2">
        <v>45</v>
      </c>
      <c r="J39" s="2" t="s">
        <v>58</v>
      </c>
    </row>
    <row r="40" spans="9:10" ht="12">
      <c r="I40" s="2">
        <v>50</v>
      </c>
      <c r="J40" s="2" t="s">
        <v>59</v>
      </c>
    </row>
    <row r="41" spans="9:10" ht="12">
      <c r="I41" s="2">
        <v>55</v>
      </c>
      <c r="J41" s="2" t="s">
        <v>60</v>
      </c>
    </row>
    <row r="42" spans="9:10" ht="12">
      <c r="I42" s="2">
        <v>60</v>
      </c>
      <c r="J42" s="2" t="s">
        <v>61</v>
      </c>
    </row>
    <row r="43" spans="9:10" ht="12">
      <c r="I43" s="2">
        <v>65</v>
      </c>
      <c r="J43" s="2" t="s">
        <v>62</v>
      </c>
    </row>
    <row r="45" spans="12:13" ht="12">
      <c r="L45" s="88" t="s">
        <v>64</v>
      </c>
      <c r="M45" s="88" t="s">
        <v>65</v>
      </c>
    </row>
    <row r="46" spans="12:13" ht="12">
      <c r="L46" s="87">
        <v>7</v>
      </c>
      <c r="M46" s="87">
        <v>50</v>
      </c>
    </row>
    <row r="48" ht="12">
      <c r="O48" t="s">
        <v>71</v>
      </c>
    </row>
    <row r="49" spans="15:27" ht="12">
      <c r="O49" s="44" t="s">
        <v>70</v>
      </c>
      <c r="P49" s="44" t="s">
        <v>83</v>
      </c>
      <c r="Q49" s="44" t="s">
        <v>72</v>
      </c>
      <c r="R49" s="44" t="s">
        <v>73</v>
      </c>
      <c r="S49" s="44" t="s">
        <v>74</v>
      </c>
      <c r="T49" s="44" t="s">
        <v>75</v>
      </c>
      <c r="U49" s="44" t="s">
        <v>76</v>
      </c>
      <c r="V49" s="44" t="s">
        <v>77</v>
      </c>
      <c r="W49" s="44" t="s">
        <v>78</v>
      </c>
      <c r="X49" s="44" t="s">
        <v>79</v>
      </c>
      <c r="Y49" s="44" t="s">
        <v>81</v>
      </c>
      <c r="Z49" s="44" t="s">
        <v>80</v>
      </c>
      <c r="AA49" s="44" t="s">
        <v>82</v>
      </c>
    </row>
    <row r="50" spans="15:27" ht="12">
      <c r="O50">
        <v>1</v>
      </c>
      <c r="P50" t="str">
        <f>IF('測定結果'!D4="","",VLOOKUP('測定結果'!D4,年齢変換表,2))</f>
        <v>F</v>
      </c>
      <c r="Q50" t="str">
        <f aca="true" t="shared" si="0" ref="Q50:Q81">"立得点表!"&amp;$P50&amp;"3:"&amp;$P50&amp;"13"</f>
        <v>立得点表!F3:F13</v>
      </c>
      <c r="R50" t="str">
        <f aca="true" t="shared" si="1" ref="R50:R81">"立得点表!"&amp;$P50&amp;"17:"&amp;$P50&amp;"27"</f>
        <v>立得点表!F17:F27</v>
      </c>
      <c r="S50" t="str">
        <f aca="true" t="shared" si="2" ref="S50:S81">"上得点表!"&amp;$P50&amp;"3:"&amp;$P50&amp;"13"</f>
        <v>上得点表!F3:F13</v>
      </c>
      <c r="T50" t="str">
        <f aca="true" t="shared" si="3" ref="T50:T81">"上得点表!"&amp;$P50&amp;"17:"&amp;$P50&amp;"27"</f>
        <v>上得点表!F17:F27</v>
      </c>
      <c r="U50" t="str">
        <f aca="true" t="shared" si="4" ref="U50:U81">"腕得点表!"&amp;$P50&amp;"3:"&amp;$P50&amp;"13"</f>
        <v>腕得点表!F3:F13</v>
      </c>
      <c r="V50" t="str">
        <f aca="true" t="shared" si="5" ref="V50:V81">"腕得点表!"&amp;$P50&amp;"17:"&amp;$P50&amp;"27"</f>
        <v>腕得点表!F17:F27</v>
      </c>
      <c r="W50" t="str">
        <f aca="true" t="shared" si="6" ref="W50:W81">"往得点表!"&amp;$P50&amp;"3:"&amp;$P50&amp;"13"</f>
        <v>往得点表!F3:F13</v>
      </c>
      <c r="X50" t="str">
        <f aca="true" t="shared" si="7" ref="X50:X81">"往得点表!"&amp;$P50&amp;"17:"&amp;$P50&amp;"27"</f>
        <v>往得点表!F17:F27</v>
      </c>
      <c r="Y50" t="str">
        <f aca="true" t="shared" si="8" ref="Y50:Y81">"五得点表!"&amp;$P50&amp;"3:"&amp;$P50&amp;"13"</f>
        <v>五得点表!F3:F13</v>
      </c>
      <c r="Z50" t="str">
        <f aca="true" t="shared" si="9" ref="Z50:Z81">"五得点表!"&amp;$P50&amp;"17:"&amp;$P50&amp;"27"</f>
        <v>五得点表!F17:F27</v>
      </c>
      <c r="AA50" t="b">
        <f>OR(AND('測定結果'!D4&lt;=幼少年,'測定結果'!K4=""),AND('測定結果'!D4&gt;=壮年,'測定結果'!K4=""))</f>
        <v>0</v>
      </c>
    </row>
    <row r="51" spans="15:27" ht="12">
      <c r="O51">
        <v>2</v>
      </c>
      <c r="P51">
        <f>IF('測定結果'!D5="","",VLOOKUP('測定結果'!D5,年齢変換表,2))</f>
      </c>
      <c r="Q51" t="str">
        <f t="shared" si="0"/>
        <v>立得点表!3:13</v>
      </c>
      <c r="R51" t="str">
        <f t="shared" si="1"/>
        <v>立得点表!17:27</v>
      </c>
      <c r="S51" t="str">
        <f t="shared" si="2"/>
        <v>上得点表!3:13</v>
      </c>
      <c r="T51" t="str">
        <f t="shared" si="3"/>
        <v>上得点表!17:27</v>
      </c>
      <c r="U51" t="str">
        <f t="shared" si="4"/>
        <v>腕得点表!3:13</v>
      </c>
      <c r="V51" t="str">
        <f t="shared" si="5"/>
        <v>腕得点表!17:27</v>
      </c>
      <c r="W51" t="str">
        <f t="shared" si="6"/>
        <v>往得点表!3:13</v>
      </c>
      <c r="X51" t="str">
        <f t="shared" si="7"/>
        <v>往得点表!17:27</v>
      </c>
      <c r="Y51" t="str">
        <f t="shared" si="8"/>
        <v>五得点表!3:13</v>
      </c>
      <c r="Z51" t="str">
        <f t="shared" si="9"/>
        <v>五得点表!17:27</v>
      </c>
      <c r="AA51" t="b">
        <f>OR(AND('測定結果'!D5&lt;=幼少年,'測定結果'!K5=""),AND('測定結果'!D5&gt;=壮年,'測定結果'!K5=""))</f>
        <v>1</v>
      </c>
    </row>
    <row r="52" spans="15:27" ht="12">
      <c r="O52">
        <v>3</v>
      </c>
      <c r="P52">
        <f>IF('測定結果'!D6="","",VLOOKUP('測定結果'!D6,年齢変換表,2))</f>
      </c>
      <c r="Q52" t="str">
        <f t="shared" si="0"/>
        <v>立得点表!3:13</v>
      </c>
      <c r="R52" t="str">
        <f t="shared" si="1"/>
        <v>立得点表!17:27</v>
      </c>
      <c r="S52" t="str">
        <f t="shared" si="2"/>
        <v>上得点表!3:13</v>
      </c>
      <c r="T52" t="str">
        <f t="shared" si="3"/>
        <v>上得点表!17:27</v>
      </c>
      <c r="U52" t="str">
        <f t="shared" si="4"/>
        <v>腕得点表!3:13</v>
      </c>
      <c r="V52" t="str">
        <f t="shared" si="5"/>
        <v>腕得点表!17:27</v>
      </c>
      <c r="W52" t="str">
        <f t="shared" si="6"/>
        <v>往得点表!3:13</v>
      </c>
      <c r="X52" t="str">
        <f t="shared" si="7"/>
        <v>往得点表!17:27</v>
      </c>
      <c r="Y52" t="str">
        <f t="shared" si="8"/>
        <v>五得点表!3:13</v>
      </c>
      <c r="Z52" t="str">
        <f t="shared" si="9"/>
        <v>五得点表!17:27</v>
      </c>
      <c r="AA52" t="b">
        <f>OR(AND('測定結果'!D6&lt;=幼少年,'測定結果'!K6=""),AND('測定結果'!D6&gt;=壮年,'測定結果'!K6=""))</f>
        <v>1</v>
      </c>
    </row>
    <row r="53" spans="15:27" ht="12">
      <c r="O53">
        <v>4</v>
      </c>
      <c r="P53">
        <f>IF('測定結果'!D7="","",VLOOKUP('測定結果'!D7,年齢変換表,2))</f>
      </c>
      <c r="Q53" t="str">
        <f t="shared" si="0"/>
        <v>立得点表!3:13</v>
      </c>
      <c r="R53" t="str">
        <f t="shared" si="1"/>
        <v>立得点表!17:27</v>
      </c>
      <c r="S53" t="str">
        <f t="shared" si="2"/>
        <v>上得点表!3:13</v>
      </c>
      <c r="T53" t="str">
        <f t="shared" si="3"/>
        <v>上得点表!17:27</v>
      </c>
      <c r="U53" t="str">
        <f t="shared" si="4"/>
        <v>腕得点表!3:13</v>
      </c>
      <c r="V53" t="str">
        <f t="shared" si="5"/>
        <v>腕得点表!17:27</v>
      </c>
      <c r="W53" t="str">
        <f t="shared" si="6"/>
        <v>往得点表!3:13</v>
      </c>
      <c r="X53" t="str">
        <f t="shared" si="7"/>
        <v>往得点表!17:27</v>
      </c>
      <c r="Y53" t="str">
        <f t="shared" si="8"/>
        <v>五得点表!3:13</v>
      </c>
      <c r="Z53" t="str">
        <f t="shared" si="9"/>
        <v>五得点表!17:27</v>
      </c>
      <c r="AA53" t="b">
        <f>OR(AND('測定結果'!D7&lt;=幼少年,'測定結果'!K7=""),AND('測定結果'!D7&gt;=壮年,'測定結果'!K7=""))</f>
        <v>1</v>
      </c>
    </row>
    <row r="54" spans="15:27" ht="12">
      <c r="O54">
        <v>5</v>
      </c>
      <c r="P54">
        <f>IF('測定結果'!D8="","",VLOOKUP('測定結果'!D8,年齢変換表,2))</f>
      </c>
      <c r="Q54" t="str">
        <f t="shared" si="0"/>
        <v>立得点表!3:13</v>
      </c>
      <c r="R54" t="str">
        <f t="shared" si="1"/>
        <v>立得点表!17:27</v>
      </c>
      <c r="S54" t="str">
        <f t="shared" si="2"/>
        <v>上得点表!3:13</v>
      </c>
      <c r="T54" t="str">
        <f t="shared" si="3"/>
        <v>上得点表!17:27</v>
      </c>
      <c r="U54" t="str">
        <f t="shared" si="4"/>
        <v>腕得点表!3:13</v>
      </c>
      <c r="V54" t="str">
        <f t="shared" si="5"/>
        <v>腕得点表!17:27</v>
      </c>
      <c r="W54" t="str">
        <f t="shared" si="6"/>
        <v>往得点表!3:13</v>
      </c>
      <c r="X54" t="str">
        <f t="shared" si="7"/>
        <v>往得点表!17:27</v>
      </c>
      <c r="Y54" t="str">
        <f t="shared" si="8"/>
        <v>五得点表!3:13</v>
      </c>
      <c r="Z54" t="str">
        <f t="shared" si="9"/>
        <v>五得点表!17:27</v>
      </c>
      <c r="AA54" t="b">
        <f>OR(AND('測定結果'!D8&lt;=幼少年,'測定結果'!K8=""),AND('測定結果'!D8&gt;=壮年,'測定結果'!K8=""))</f>
        <v>1</v>
      </c>
    </row>
    <row r="55" spans="15:27" ht="12">
      <c r="O55">
        <v>6</v>
      </c>
      <c r="P55">
        <f>IF('測定結果'!D9="","",VLOOKUP('測定結果'!D9,年齢変換表,2))</f>
      </c>
      <c r="Q55" t="str">
        <f t="shared" si="0"/>
        <v>立得点表!3:13</v>
      </c>
      <c r="R55" t="str">
        <f t="shared" si="1"/>
        <v>立得点表!17:27</v>
      </c>
      <c r="S55" t="str">
        <f t="shared" si="2"/>
        <v>上得点表!3:13</v>
      </c>
      <c r="T55" t="str">
        <f t="shared" si="3"/>
        <v>上得点表!17:27</v>
      </c>
      <c r="U55" t="str">
        <f t="shared" si="4"/>
        <v>腕得点表!3:13</v>
      </c>
      <c r="V55" t="str">
        <f t="shared" si="5"/>
        <v>腕得点表!17:27</v>
      </c>
      <c r="W55" t="str">
        <f t="shared" si="6"/>
        <v>往得点表!3:13</v>
      </c>
      <c r="X55" t="str">
        <f t="shared" si="7"/>
        <v>往得点表!17:27</v>
      </c>
      <c r="Y55" t="str">
        <f t="shared" si="8"/>
        <v>五得点表!3:13</v>
      </c>
      <c r="Z55" t="str">
        <f t="shared" si="9"/>
        <v>五得点表!17:27</v>
      </c>
      <c r="AA55" t="b">
        <f>OR(AND('測定結果'!D9&lt;=幼少年,'測定結果'!K9=""),AND('測定結果'!D9&gt;=壮年,'測定結果'!K9=""))</f>
        <v>1</v>
      </c>
    </row>
    <row r="56" spans="15:27" ht="12">
      <c r="O56">
        <v>7</v>
      </c>
      <c r="P56">
        <f>IF('測定結果'!D10="","",VLOOKUP('測定結果'!D10,年齢変換表,2))</f>
      </c>
      <c r="Q56" t="str">
        <f t="shared" si="0"/>
        <v>立得点表!3:13</v>
      </c>
      <c r="R56" t="str">
        <f t="shared" si="1"/>
        <v>立得点表!17:27</v>
      </c>
      <c r="S56" t="str">
        <f t="shared" si="2"/>
        <v>上得点表!3:13</v>
      </c>
      <c r="T56" t="str">
        <f t="shared" si="3"/>
        <v>上得点表!17:27</v>
      </c>
      <c r="U56" t="str">
        <f t="shared" si="4"/>
        <v>腕得点表!3:13</v>
      </c>
      <c r="V56" t="str">
        <f t="shared" si="5"/>
        <v>腕得点表!17:27</v>
      </c>
      <c r="W56" t="str">
        <f t="shared" si="6"/>
        <v>往得点表!3:13</v>
      </c>
      <c r="X56" t="str">
        <f t="shared" si="7"/>
        <v>往得点表!17:27</v>
      </c>
      <c r="Y56" t="str">
        <f t="shared" si="8"/>
        <v>五得点表!3:13</v>
      </c>
      <c r="Z56" t="str">
        <f t="shared" si="9"/>
        <v>五得点表!17:27</v>
      </c>
      <c r="AA56" t="b">
        <f>OR(AND('測定結果'!D10&lt;=幼少年,'測定結果'!K10=""),AND('測定結果'!D10&gt;=壮年,'測定結果'!K10=""))</f>
        <v>1</v>
      </c>
    </row>
    <row r="57" spans="15:27" ht="12">
      <c r="O57">
        <v>8</v>
      </c>
      <c r="P57">
        <f>IF('測定結果'!D11="","",VLOOKUP('測定結果'!D11,年齢変換表,2))</f>
      </c>
      <c r="Q57" t="str">
        <f t="shared" si="0"/>
        <v>立得点表!3:13</v>
      </c>
      <c r="R57" t="str">
        <f t="shared" si="1"/>
        <v>立得点表!17:27</v>
      </c>
      <c r="S57" t="str">
        <f t="shared" si="2"/>
        <v>上得点表!3:13</v>
      </c>
      <c r="T57" t="str">
        <f t="shared" si="3"/>
        <v>上得点表!17:27</v>
      </c>
      <c r="U57" t="str">
        <f t="shared" si="4"/>
        <v>腕得点表!3:13</v>
      </c>
      <c r="V57" t="str">
        <f t="shared" si="5"/>
        <v>腕得点表!17:27</v>
      </c>
      <c r="W57" t="str">
        <f t="shared" si="6"/>
        <v>往得点表!3:13</v>
      </c>
      <c r="X57" t="str">
        <f t="shared" si="7"/>
        <v>往得点表!17:27</v>
      </c>
      <c r="Y57" t="str">
        <f t="shared" si="8"/>
        <v>五得点表!3:13</v>
      </c>
      <c r="Z57" t="str">
        <f t="shared" si="9"/>
        <v>五得点表!17:27</v>
      </c>
      <c r="AA57" t="b">
        <f>OR(AND('測定結果'!D11&lt;=幼少年,'測定結果'!K11=""),AND('測定結果'!D11&gt;=壮年,'測定結果'!K11=""))</f>
        <v>1</v>
      </c>
    </row>
    <row r="58" spans="15:27" ht="12">
      <c r="O58">
        <v>9</v>
      </c>
      <c r="P58">
        <f>IF('測定結果'!D12="","",VLOOKUP('測定結果'!D12,年齢変換表,2))</f>
      </c>
      <c r="Q58" t="str">
        <f t="shared" si="0"/>
        <v>立得点表!3:13</v>
      </c>
      <c r="R58" t="str">
        <f t="shared" si="1"/>
        <v>立得点表!17:27</v>
      </c>
      <c r="S58" t="str">
        <f t="shared" si="2"/>
        <v>上得点表!3:13</v>
      </c>
      <c r="T58" t="str">
        <f t="shared" si="3"/>
        <v>上得点表!17:27</v>
      </c>
      <c r="U58" t="str">
        <f t="shared" si="4"/>
        <v>腕得点表!3:13</v>
      </c>
      <c r="V58" t="str">
        <f t="shared" si="5"/>
        <v>腕得点表!17:27</v>
      </c>
      <c r="W58" t="str">
        <f t="shared" si="6"/>
        <v>往得点表!3:13</v>
      </c>
      <c r="X58" t="str">
        <f t="shared" si="7"/>
        <v>往得点表!17:27</v>
      </c>
      <c r="Y58" t="str">
        <f t="shared" si="8"/>
        <v>五得点表!3:13</v>
      </c>
      <c r="Z58" t="str">
        <f t="shared" si="9"/>
        <v>五得点表!17:27</v>
      </c>
      <c r="AA58" t="b">
        <f>OR(AND('測定結果'!D12&lt;=幼少年,'測定結果'!K12=""),AND('測定結果'!D12&gt;=壮年,'測定結果'!K12=""))</f>
        <v>1</v>
      </c>
    </row>
    <row r="59" spans="15:27" ht="12">
      <c r="O59">
        <v>10</v>
      </c>
      <c r="P59">
        <f>IF('測定結果'!D13="","",VLOOKUP('測定結果'!D13,年齢変換表,2))</f>
      </c>
      <c r="Q59" t="str">
        <f t="shared" si="0"/>
        <v>立得点表!3:13</v>
      </c>
      <c r="R59" t="str">
        <f t="shared" si="1"/>
        <v>立得点表!17:27</v>
      </c>
      <c r="S59" t="str">
        <f t="shared" si="2"/>
        <v>上得点表!3:13</v>
      </c>
      <c r="T59" t="str">
        <f t="shared" si="3"/>
        <v>上得点表!17:27</v>
      </c>
      <c r="U59" t="str">
        <f t="shared" si="4"/>
        <v>腕得点表!3:13</v>
      </c>
      <c r="V59" t="str">
        <f t="shared" si="5"/>
        <v>腕得点表!17:27</v>
      </c>
      <c r="W59" t="str">
        <f t="shared" si="6"/>
        <v>往得点表!3:13</v>
      </c>
      <c r="X59" t="str">
        <f t="shared" si="7"/>
        <v>往得点表!17:27</v>
      </c>
      <c r="Y59" t="str">
        <f t="shared" si="8"/>
        <v>五得点表!3:13</v>
      </c>
      <c r="Z59" t="str">
        <f t="shared" si="9"/>
        <v>五得点表!17:27</v>
      </c>
      <c r="AA59" t="b">
        <f>OR(AND('測定結果'!D13&lt;=幼少年,'測定結果'!K13=""),AND('測定結果'!D13&gt;=壮年,'測定結果'!K13=""))</f>
        <v>1</v>
      </c>
    </row>
    <row r="60" spans="15:27" ht="12">
      <c r="O60">
        <v>11</v>
      </c>
      <c r="P60">
        <f>IF('測定結果'!D14="","",VLOOKUP('測定結果'!D14,年齢変換表,2))</f>
      </c>
      <c r="Q60" t="str">
        <f t="shared" si="0"/>
        <v>立得点表!3:13</v>
      </c>
      <c r="R60" t="str">
        <f t="shared" si="1"/>
        <v>立得点表!17:27</v>
      </c>
      <c r="S60" t="str">
        <f t="shared" si="2"/>
        <v>上得点表!3:13</v>
      </c>
      <c r="T60" t="str">
        <f t="shared" si="3"/>
        <v>上得点表!17:27</v>
      </c>
      <c r="U60" t="str">
        <f t="shared" si="4"/>
        <v>腕得点表!3:13</v>
      </c>
      <c r="V60" t="str">
        <f t="shared" si="5"/>
        <v>腕得点表!17:27</v>
      </c>
      <c r="W60" t="str">
        <f t="shared" si="6"/>
        <v>往得点表!3:13</v>
      </c>
      <c r="X60" t="str">
        <f t="shared" si="7"/>
        <v>往得点表!17:27</v>
      </c>
      <c r="Y60" t="str">
        <f t="shared" si="8"/>
        <v>五得点表!3:13</v>
      </c>
      <c r="Z60" t="str">
        <f t="shared" si="9"/>
        <v>五得点表!17:27</v>
      </c>
      <c r="AA60" t="b">
        <f>OR(AND('測定結果'!D14&lt;=幼少年,'測定結果'!K14=""),AND('測定結果'!D14&gt;=壮年,'測定結果'!K14=""))</f>
        <v>1</v>
      </c>
    </row>
    <row r="61" spans="15:27" ht="12">
      <c r="O61">
        <v>12</v>
      </c>
      <c r="P61">
        <f>IF('測定結果'!D15="","",VLOOKUP('測定結果'!D15,年齢変換表,2))</f>
      </c>
      <c r="Q61" t="str">
        <f t="shared" si="0"/>
        <v>立得点表!3:13</v>
      </c>
      <c r="R61" t="str">
        <f t="shared" si="1"/>
        <v>立得点表!17:27</v>
      </c>
      <c r="S61" t="str">
        <f t="shared" si="2"/>
        <v>上得点表!3:13</v>
      </c>
      <c r="T61" t="str">
        <f t="shared" si="3"/>
        <v>上得点表!17:27</v>
      </c>
      <c r="U61" t="str">
        <f t="shared" si="4"/>
        <v>腕得点表!3:13</v>
      </c>
      <c r="V61" t="str">
        <f t="shared" si="5"/>
        <v>腕得点表!17:27</v>
      </c>
      <c r="W61" t="str">
        <f t="shared" si="6"/>
        <v>往得点表!3:13</v>
      </c>
      <c r="X61" t="str">
        <f t="shared" si="7"/>
        <v>往得点表!17:27</v>
      </c>
      <c r="Y61" t="str">
        <f t="shared" si="8"/>
        <v>五得点表!3:13</v>
      </c>
      <c r="Z61" t="str">
        <f t="shared" si="9"/>
        <v>五得点表!17:27</v>
      </c>
      <c r="AA61" t="b">
        <f>OR(AND('測定結果'!D15&lt;=幼少年,'測定結果'!K15=""),AND('測定結果'!D15&gt;=壮年,'測定結果'!K15=""))</f>
        <v>1</v>
      </c>
    </row>
    <row r="62" spans="15:27" ht="12">
      <c r="O62">
        <v>13</v>
      </c>
      <c r="P62">
        <f>IF('測定結果'!D16="","",VLOOKUP('測定結果'!D16,年齢変換表,2))</f>
      </c>
      <c r="Q62" t="str">
        <f t="shared" si="0"/>
        <v>立得点表!3:13</v>
      </c>
      <c r="R62" t="str">
        <f t="shared" si="1"/>
        <v>立得点表!17:27</v>
      </c>
      <c r="S62" t="str">
        <f t="shared" si="2"/>
        <v>上得点表!3:13</v>
      </c>
      <c r="T62" t="str">
        <f t="shared" si="3"/>
        <v>上得点表!17:27</v>
      </c>
      <c r="U62" t="str">
        <f t="shared" si="4"/>
        <v>腕得点表!3:13</v>
      </c>
      <c r="V62" t="str">
        <f t="shared" si="5"/>
        <v>腕得点表!17:27</v>
      </c>
      <c r="W62" t="str">
        <f t="shared" si="6"/>
        <v>往得点表!3:13</v>
      </c>
      <c r="X62" t="str">
        <f t="shared" si="7"/>
        <v>往得点表!17:27</v>
      </c>
      <c r="Y62" t="str">
        <f t="shared" si="8"/>
        <v>五得点表!3:13</v>
      </c>
      <c r="Z62" t="str">
        <f t="shared" si="9"/>
        <v>五得点表!17:27</v>
      </c>
      <c r="AA62" t="b">
        <f>OR(AND('測定結果'!D16&lt;=幼少年,'測定結果'!K16=""),AND('測定結果'!D16&gt;=壮年,'測定結果'!K16=""))</f>
        <v>1</v>
      </c>
    </row>
    <row r="63" spans="15:27" ht="12">
      <c r="O63">
        <v>14</v>
      </c>
      <c r="P63">
        <f>IF('測定結果'!D17="","",VLOOKUP('測定結果'!D17,年齢変換表,2))</f>
      </c>
      <c r="Q63" t="str">
        <f t="shared" si="0"/>
        <v>立得点表!3:13</v>
      </c>
      <c r="R63" t="str">
        <f t="shared" si="1"/>
        <v>立得点表!17:27</v>
      </c>
      <c r="S63" t="str">
        <f t="shared" si="2"/>
        <v>上得点表!3:13</v>
      </c>
      <c r="T63" t="str">
        <f t="shared" si="3"/>
        <v>上得点表!17:27</v>
      </c>
      <c r="U63" t="str">
        <f t="shared" si="4"/>
        <v>腕得点表!3:13</v>
      </c>
      <c r="V63" t="str">
        <f t="shared" si="5"/>
        <v>腕得点表!17:27</v>
      </c>
      <c r="W63" t="str">
        <f t="shared" si="6"/>
        <v>往得点表!3:13</v>
      </c>
      <c r="X63" t="str">
        <f t="shared" si="7"/>
        <v>往得点表!17:27</v>
      </c>
      <c r="Y63" t="str">
        <f t="shared" si="8"/>
        <v>五得点表!3:13</v>
      </c>
      <c r="Z63" t="str">
        <f t="shared" si="9"/>
        <v>五得点表!17:27</v>
      </c>
      <c r="AA63" t="b">
        <f>OR(AND('測定結果'!D17&lt;=幼少年,'測定結果'!K17=""),AND('測定結果'!D17&gt;=壮年,'測定結果'!K17=""))</f>
        <v>1</v>
      </c>
    </row>
    <row r="64" spans="15:27" ht="12">
      <c r="O64">
        <v>15</v>
      </c>
      <c r="P64">
        <f>IF('測定結果'!D18="","",VLOOKUP('測定結果'!D18,年齢変換表,2))</f>
      </c>
      <c r="Q64" t="str">
        <f t="shared" si="0"/>
        <v>立得点表!3:13</v>
      </c>
      <c r="R64" t="str">
        <f t="shared" si="1"/>
        <v>立得点表!17:27</v>
      </c>
      <c r="S64" t="str">
        <f t="shared" si="2"/>
        <v>上得点表!3:13</v>
      </c>
      <c r="T64" t="str">
        <f t="shared" si="3"/>
        <v>上得点表!17:27</v>
      </c>
      <c r="U64" t="str">
        <f t="shared" si="4"/>
        <v>腕得点表!3:13</v>
      </c>
      <c r="V64" t="str">
        <f t="shared" si="5"/>
        <v>腕得点表!17:27</v>
      </c>
      <c r="W64" t="str">
        <f t="shared" si="6"/>
        <v>往得点表!3:13</v>
      </c>
      <c r="X64" t="str">
        <f t="shared" si="7"/>
        <v>往得点表!17:27</v>
      </c>
      <c r="Y64" t="str">
        <f t="shared" si="8"/>
        <v>五得点表!3:13</v>
      </c>
      <c r="Z64" t="str">
        <f t="shared" si="9"/>
        <v>五得点表!17:27</v>
      </c>
      <c r="AA64" t="b">
        <f>OR(AND('測定結果'!D18&lt;=幼少年,'測定結果'!K18=""),AND('測定結果'!D18&gt;=壮年,'測定結果'!K18=""))</f>
        <v>1</v>
      </c>
    </row>
    <row r="65" spans="15:27" ht="12">
      <c r="O65">
        <v>16</v>
      </c>
      <c r="P65">
        <f>IF('測定結果'!D19="","",VLOOKUP('測定結果'!D19,年齢変換表,2))</f>
      </c>
      <c r="Q65" t="str">
        <f t="shared" si="0"/>
        <v>立得点表!3:13</v>
      </c>
      <c r="R65" t="str">
        <f t="shared" si="1"/>
        <v>立得点表!17:27</v>
      </c>
      <c r="S65" t="str">
        <f t="shared" si="2"/>
        <v>上得点表!3:13</v>
      </c>
      <c r="T65" t="str">
        <f t="shared" si="3"/>
        <v>上得点表!17:27</v>
      </c>
      <c r="U65" t="str">
        <f t="shared" si="4"/>
        <v>腕得点表!3:13</v>
      </c>
      <c r="V65" t="str">
        <f t="shared" si="5"/>
        <v>腕得点表!17:27</v>
      </c>
      <c r="W65" t="str">
        <f t="shared" si="6"/>
        <v>往得点表!3:13</v>
      </c>
      <c r="X65" t="str">
        <f t="shared" si="7"/>
        <v>往得点表!17:27</v>
      </c>
      <c r="Y65" t="str">
        <f t="shared" si="8"/>
        <v>五得点表!3:13</v>
      </c>
      <c r="Z65" t="str">
        <f t="shared" si="9"/>
        <v>五得点表!17:27</v>
      </c>
      <c r="AA65" t="b">
        <f>OR(AND('測定結果'!D19&lt;=幼少年,'測定結果'!K19=""),AND('測定結果'!D19&gt;=壮年,'測定結果'!K19=""))</f>
        <v>1</v>
      </c>
    </row>
    <row r="66" spans="15:27" ht="12">
      <c r="O66">
        <v>17</v>
      </c>
      <c r="P66">
        <f>IF('測定結果'!D20="","",VLOOKUP('測定結果'!D20,年齢変換表,2))</f>
      </c>
      <c r="Q66" t="str">
        <f t="shared" si="0"/>
        <v>立得点表!3:13</v>
      </c>
      <c r="R66" t="str">
        <f t="shared" si="1"/>
        <v>立得点表!17:27</v>
      </c>
      <c r="S66" t="str">
        <f t="shared" si="2"/>
        <v>上得点表!3:13</v>
      </c>
      <c r="T66" t="str">
        <f t="shared" si="3"/>
        <v>上得点表!17:27</v>
      </c>
      <c r="U66" t="str">
        <f t="shared" si="4"/>
        <v>腕得点表!3:13</v>
      </c>
      <c r="V66" t="str">
        <f t="shared" si="5"/>
        <v>腕得点表!17:27</v>
      </c>
      <c r="W66" t="str">
        <f t="shared" si="6"/>
        <v>往得点表!3:13</v>
      </c>
      <c r="X66" t="str">
        <f t="shared" si="7"/>
        <v>往得点表!17:27</v>
      </c>
      <c r="Y66" t="str">
        <f t="shared" si="8"/>
        <v>五得点表!3:13</v>
      </c>
      <c r="Z66" t="str">
        <f t="shared" si="9"/>
        <v>五得点表!17:27</v>
      </c>
      <c r="AA66" t="b">
        <f>OR(AND('測定結果'!D20&lt;=幼少年,'測定結果'!K20=""),AND('測定結果'!D20&gt;=壮年,'測定結果'!K20=""))</f>
        <v>1</v>
      </c>
    </row>
    <row r="67" spans="15:27" ht="12">
      <c r="O67">
        <v>18</v>
      </c>
      <c r="P67">
        <f>IF('測定結果'!D21="","",VLOOKUP('測定結果'!D21,年齢変換表,2))</f>
      </c>
      <c r="Q67" t="str">
        <f t="shared" si="0"/>
        <v>立得点表!3:13</v>
      </c>
      <c r="R67" t="str">
        <f t="shared" si="1"/>
        <v>立得点表!17:27</v>
      </c>
      <c r="S67" t="str">
        <f t="shared" si="2"/>
        <v>上得点表!3:13</v>
      </c>
      <c r="T67" t="str">
        <f t="shared" si="3"/>
        <v>上得点表!17:27</v>
      </c>
      <c r="U67" t="str">
        <f t="shared" si="4"/>
        <v>腕得点表!3:13</v>
      </c>
      <c r="V67" t="str">
        <f t="shared" si="5"/>
        <v>腕得点表!17:27</v>
      </c>
      <c r="W67" t="str">
        <f t="shared" si="6"/>
        <v>往得点表!3:13</v>
      </c>
      <c r="X67" t="str">
        <f t="shared" si="7"/>
        <v>往得点表!17:27</v>
      </c>
      <c r="Y67" t="str">
        <f t="shared" si="8"/>
        <v>五得点表!3:13</v>
      </c>
      <c r="Z67" t="str">
        <f t="shared" si="9"/>
        <v>五得点表!17:27</v>
      </c>
      <c r="AA67" t="b">
        <f>OR(AND('測定結果'!D21&lt;=幼少年,'測定結果'!K21=""),AND('測定結果'!D21&gt;=壮年,'測定結果'!K21=""))</f>
        <v>1</v>
      </c>
    </row>
    <row r="68" spans="15:27" ht="12">
      <c r="O68">
        <v>19</v>
      </c>
      <c r="P68">
        <f>IF('測定結果'!D22="","",VLOOKUP('測定結果'!D22,年齢変換表,2))</f>
      </c>
      <c r="Q68" t="str">
        <f t="shared" si="0"/>
        <v>立得点表!3:13</v>
      </c>
      <c r="R68" t="str">
        <f t="shared" si="1"/>
        <v>立得点表!17:27</v>
      </c>
      <c r="S68" t="str">
        <f t="shared" si="2"/>
        <v>上得点表!3:13</v>
      </c>
      <c r="T68" t="str">
        <f t="shared" si="3"/>
        <v>上得点表!17:27</v>
      </c>
      <c r="U68" t="str">
        <f t="shared" si="4"/>
        <v>腕得点表!3:13</v>
      </c>
      <c r="V68" t="str">
        <f t="shared" si="5"/>
        <v>腕得点表!17:27</v>
      </c>
      <c r="W68" t="str">
        <f t="shared" si="6"/>
        <v>往得点表!3:13</v>
      </c>
      <c r="X68" t="str">
        <f t="shared" si="7"/>
        <v>往得点表!17:27</v>
      </c>
      <c r="Y68" t="str">
        <f t="shared" si="8"/>
        <v>五得点表!3:13</v>
      </c>
      <c r="Z68" t="str">
        <f t="shared" si="9"/>
        <v>五得点表!17:27</v>
      </c>
      <c r="AA68" t="b">
        <f>OR(AND('測定結果'!D22&lt;=幼少年,'測定結果'!K22=""),AND('測定結果'!D22&gt;=壮年,'測定結果'!K22=""))</f>
        <v>1</v>
      </c>
    </row>
    <row r="69" spans="15:27" ht="12">
      <c r="O69">
        <v>20</v>
      </c>
      <c r="P69">
        <f>IF('測定結果'!D23="","",VLOOKUP('測定結果'!D23,年齢変換表,2))</f>
      </c>
      <c r="Q69" t="str">
        <f t="shared" si="0"/>
        <v>立得点表!3:13</v>
      </c>
      <c r="R69" t="str">
        <f t="shared" si="1"/>
        <v>立得点表!17:27</v>
      </c>
      <c r="S69" t="str">
        <f t="shared" si="2"/>
        <v>上得点表!3:13</v>
      </c>
      <c r="T69" t="str">
        <f t="shared" si="3"/>
        <v>上得点表!17:27</v>
      </c>
      <c r="U69" t="str">
        <f t="shared" si="4"/>
        <v>腕得点表!3:13</v>
      </c>
      <c r="V69" t="str">
        <f t="shared" si="5"/>
        <v>腕得点表!17:27</v>
      </c>
      <c r="W69" t="str">
        <f t="shared" si="6"/>
        <v>往得点表!3:13</v>
      </c>
      <c r="X69" t="str">
        <f t="shared" si="7"/>
        <v>往得点表!17:27</v>
      </c>
      <c r="Y69" t="str">
        <f t="shared" si="8"/>
        <v>五得点表!3:13</v>
      </c>
      <c r="Z69" t="str">
        <f t="shared" si="9"/>
        <v>五得点表!17:27</v>
      </c>
      <c r="AA69" t="b">
        <f>OR(AND('測定結果'!D23&lt;=幼少年,'測定結果'!K23=""),AND('測定結果'!D23&gt;=壮年,'測定結果'!K23=""))</f>
        <v>1</v>
      </c>
    </row>
    <row r="70" spans="15:27" ht="12">
      <c r="O70">
        <v>21</v>
      </c>
      <c r="P70">
        <f>IF('測定結果'!D24="","",VLOOKUP('測定結果'!D24,年齢変換表,2))</f>
      </c>
      <c r="Q70" t="str">
        <f t="shared" si="0"/>
        <v>立得点表!3:13</v>
      </c>
      <c r="R70" t="str">
        <f t="shared" si="1"/>
        <v>立得点表!17:27</v>
      </c>
      <c r="S70" t="str">
        <f t="shared" si="2"/>
        <v>上得点表!3:13</v>
      </c>
      <c r="T70" t="str">
        <f t="shared" si="3"/>
        <v>上得点表!17:27</v>
      </c>
      <c r="U70" t="str">
        <f t="shared" si="4"/>
        <v>腕得点表!3:13</v>
      </c>
      <c r="V70" t="str">
        <f t="shared" si="5"/>
        <v>腕得点表!17:27</v>
      </c>
      <c r="W70" t="str">
        <f t="shared" si="6"/>
        <v>往得点表!3:13</v>
      </c>
      <c r="X70" t="str">
        <f t="shared" si="7"/>
        <v>往得点表!17:27</v>
      </c>
      <c r="Y70" t="str">
        <f t="shared" si="8"/>
        <v>五得点表!3:13</v>
      </c>
      <c r="Z70" t="str">
        <f t="shared" si="9"/>
        <v>五得点表!17:27</v>
      </c>
      <c r="AA70" t="b">
        <f>OR(AND('測定結果'!D24&lt;=幼少年,'測定結果'!K24=""),AND('測定結果'!D24&gt;=壮年,'測定結果'!K24=""))</f>
        <v>1</v>
      </c>
    </row>
    <row r="71" spans="15:27" ht="12">
      <c r="O71">
        <v>22</v>
      </c>
      <c r="P71">
        <f>IF('測定結果'!D25="","",VLOOKUP('測定結果'!D25,年齢変換表,2))</f>
      </c>
      <c r="Q71" t="str">
        <f t="shared" si="0"/>
        <v>立得点表!3:13</v>
      </c>
      <c r="R71" t="str">
        <f t="shared" si="1"/>
        <v>立得点表!17:27</v>
      </c>
      <c r="S71" t="str">
        <f t="shared" si="2"/>
        <v>上得点表!3:13</v>
      </c>
      <c r="T71" t="str">
        <f t="shared" si="3"/>
        <v>上得点表!17:27</v>
      </c>
      <c r="U71" t="str">
        <f t="shared" si="4"/>
        <v>腕得点表!3:13</v>
      </c>
      <c r="V71" t="str">
        <f t="shared" si="5"/>
        <v>腕得点表!17:27</v>
      </c>
      <c r="W71" t="str">
        <f t="shared" si="6"/>
        <v>往得点表!3:13</v>
      </c>
      <c r="X71" t="str">
        <f t="shared" si="7"/>
        <v>往得点表!17:27</v>
      </c>
      <c r="Y71" t="str">
        <f t="shared" si="8"/>
        <v>五得点表!3:13</v>
      </c>
      <c r="Z71" t="str">
        <f t="shared" si="9"/>
        <v>五得点表!17:27</v>
      </c>
      <c r="AA71" t="b">
        <f>OR(AND('測定結果'!D25&lt;=幼少年,'測定結果'!K25=""),AND('測定結果'!D25&gt;=壮年,'測定結果'!K25=""))</f>
        <v>1</v>
      </c>
    </row>
    <row r="72" spans="15:27" ht="12">
      <c r="O72">
        <v>23</v>
      </c>
      <c r="P72">
        <f>IF('測定結果'!D26="","",VLOOKUP('測定結果'!D26,年齢変換表,2))</f>
      </c>
      <c r="Q72" t="str">
        <f t="shared" si="0"/>
        <v>立得点表!3:13</v>
      </c>
      <c r="R72" t="str">
        <f t="shared" si="1"/>
        <v>立得点表!17:27</v>
      </c>
      <c r="S72" t="str">
        <f t="shared" si="2"/>
        <v>上得点表!3:13</v>
      </c>
      <c r="T72" t="str">
        <f t="shared" si="3"/>
        <v>上得点表!17:27</v>
      </c>
      <c r="U72" t="str">
        <f t="shared" si="4"/>
        <v>腕得点表!3:13</v>
      </c>
      <c r="V72" t="str">
        <f t="shared" si="5"/>
        <v>腕得点表!17:27</v>
      </c>
      <c r="W72" t="str">
        <f t="shared" si="6"/>
        <v>往得点表!3:13</v>
      </c>
      <c r="X72" t="str">
        <f t="shared" si="7"/>
        <v>往得点表!17:27</v>
      </c>
      <c r="Y72" t="str">
        <f t="shared" si="8"/>
        <v>五得点表!3:13</v>
      </c>
      <c r="Z72" t="str">
        <f t="shared" si="9"/>
        <v>五得点表!17:27</v>
      </c>
      <c r="AA72" t="b">
        <f>OR(AND('測定結果'!D26&lt;=幼少年,'測定結果'!K26=""),AND('測定結果'!D26&gt;=壮年,'測定結果'!K26=""))</f>
        <v>1</v>
      </c>
    </row>
    <row r="73" spans="15:27" ht="12">
      <c r="O73">
        <v>24</v>
      </c>
      <c r="P73">
        <f>IF('測定結果'!D27="","",VLOOKUP('測定結果'!D27,年齢変換表,2))</f>
      </c>
      <c r="Q73" t="str">
        <f t="shared" si="0"/>
        <v>立得点表!3:13</v>
      </c>
      <c r="R73" t="str">
        <f t="shared" si="1"/>
        <v>立得点表!17:27</v>
      </c>
      <c r="S73" t="str">
        <f t="shared" si="2"/>
        <v>上得点表!3:13</v>
      </c>
      <c r="T73" t="str">
        <f t="shared" si="3"/>
        <v>上得点表!17:27</v>
      </c>
      <c r="U73" t="str">
        <f t="shared" si="4"/>
        <v>腕得点表!3:13</v>
      </c>
      <c r="V73" t="str">
        <f t="shared" si="5"/>
        <v>腕得点表!17:27</v>
      </c>
      <c r="W73" t="str">
        <f t="shared" si="6"/>
        <v>往得点表!3:13</v>
      </c>
      <c r="X73" t="str">
        <f t="shared" si="7"/>
        <v>往得点表!17:27</v>
      </c>
      <c r="Y73" t="str">
        <f t="shared" si="8"/>
        <v>五得点表!3:13</v>
      </c>
      <c r="Z73" t="str">
        <f t="shared" si="9"/>
        <v>五得点表!17:27</v>
      </c>
      <c r="AA73" t="b">
        <f>OR(AND('測定結果'!D27&lt;=幼少年,'測定結果'!K27=""),AND('測定結果'!D27&gt;=壮年,'測定結果'!K27=""))</f>
        <v>1</v>
      </c>
    </row>
    <row r="74" spans="15:27" ht="12">
      <c r="O74">
        <v>25</v>
      </c>
      <c r="P74">
        <f>IF('測定結果'!D28="","",VLOOKUP('測定結果'!D28,年齢変換表,2))</f>
      </c>
      <c r="Q74" t="str">
        <f t="shared" si="0"/>
        <v>立得点表!3:13</v>
      </c>
      <c r="R74" t="str">
        <f t="shared" si="1"/>
        <v>立得点表!17:27</v>
      </c>
      <c r="S74" t="str">
        <f t="shared" si="2"/>
        <v>上得点表!3:13</v>
      </c>
      <c r="T74" t="str">
        <f t="shared" si="3"/>
        <v>上得点表!17:27</v>
      </c>
      <c r="U74" t="str">
        <f t="shared" si="4"/>
        <v>腕得点表!3:13</v>
      </c>
      <c r="V74" t="str">
        <f t="shared" si="5"/>
        <v>腕得点表!17:27</v>
      </c>
      <c r="W74" t="str">
        <f t="shared" si="6"/>
        <v>往得点表!3:13</v>
      </c>
      <c r="X74" t="str">
        <f t="shared" si="7"/>
        <v>往得点表!17:27</v>
      </c>
      <c r="Y74" t="str">
        <f t="shared" si="8"/>
        <v>五得点表!3:13</v>
      </c>
      <c r="Z74" t="str">
        <f t="shared" si="9"/>
        <v>五得点表!17:27</v>
      </c>
      <c r="AA74" t="b">
        <f>OR(AND('測定結果'!D28&lt;=幼少年,'測定結果'!K28=""),AND('測定結果'!D28&gt;=壮年,'測定結果'!K28=""))</f>
        <v>1</v>
      </c>
    </row>
    <row r="75" spans="15:27" ht="12">
      <c r="O75">
        <v>26</v>
      </c>
      <c r="P75">
        <f>IF('測定結果'!D29="","",VLOOKUP('測定結果'!D29,年齢変換表,2))</f>
      </c>
      <c r="Q75" t="str">
        <f t="shared" si="0"/>
        <v>立得点表!3:13</v>
      </c>
      <c r="R75" t="str">
        <f t="shared" si="1"/>
        <v>立得点表!17:27</v>
      </c>
      <c r="S75" t="str">
        <f t="shared" si="2"/>
        <v>上得点表!3:13</v>
      </c>
      <c r="T75" t="str">
        <f t="shared" si="3"/>
        <v>上得点表!17:27</v>
      </c>
      <c r="U75" t="str">
        <f t="shared" si="4"/>
        <v>腕得点表!3:13</v>
      </c>
      <c r="V75" t="str">
        <f t="shared" si="5"/>
        <v>腕得点表!17:27</v>
      </c>
      <c r="W75" t="str">
        <f t="shared" si="6"/>
        <v>往得点表!3:13</v>
      </c>
      <c r="X75" t="str">
        <f t="shared" si="7"/>
        <v>往得点表!17:27</v>
      </c>
      <c r="Y75" t="str">
        <f t="shared" si="8"/>
        <v>五得点表!3:13</v>
      </c>
      <c r="Z75" t="str">
        <f t="shared" si="9"/>
        <v>五得点表!17:27</v>
      </c>
      <c r="AA75" t="b">
        <f>OR(AND('測定結果'!D29&lt;=幼少年,'測定結果'!K29=""),AND('測定結果'!D29&gt;=壮年,'測定結果'!K29=""))</f>
        <v>1</v>
      </c>
    </row>
    <row r="76" spans="15:27" ht="12">
      <c r="O76">
        <v>27</v>
      </c>
      <c r="P76">
        <f>IF('測定結果'!D30="","",VLOOKUP('測定結果'!D30,年齢変換表,2))</f>
      </c>
      <c r="Q76" t="str">
        <f t="shared" si="0"/>
        <v>立得点表!3:13</v>
      </c>
      <c r="R76" t="str">
        <f t="shared" si="1"/>
        <v>立得点表!17:27</v>
      </c>
      <c r="S76" t="str">
        <f t="shared" si="2"/>
        <v>上得点表!3:13</v>
      </c>
      <c r="T76" t="str">
        <f t="shared" si="3"/>
        <v>上得点表!17:27</v>
      </c>
      <c r="U76" t="str">
        <f t="shared" si="4"/>
        <v>腕得点表!3:13</v>
      </c>
      <c r="V76" t="str">
        <f t="shared" si="5"/>
        <v>腕得点表!17:27</v>
      </c>
      <c r="W76" t="str">
        <f t="shared" si="6"/>
        <v>往得点表!3:13</v>
      </c>
      <c r="X76" t="str">
        <f t="shared" si="7"/>
        <v>往得点表!17:27</v>
      </c>
      <c r="Y76" t="str">
        <f t="shared" si="8"/>
        <v>五得点表!3:13</v>
      </c>
      <c r="Z76" t="str">
        <f t="shared" si="9"/>
        <v>五得点表!17:27</v>
      </c>
      <c r="AA76" t="b">
        <f>OR(AND('測定結果'!D30&lt;=幼少年,'測定結果'!K30=""),AND('測定結果'!D30&gt;=壮年,'測定結果'!K30=""))</f>
        <v>1</v>
      </c>
    </row>
    <row r="77" spans="15:27" ht="12">
      <c r="O77">
        <v>28</v>
      </c>
      <c r="P77">
        <f>IF('測定結果'!D31="","",VLOOKUP('測定結果'!D31,年齢変換表,2))</f>
      </c>
      <c r="Q77" t="str">
        <f t="shared" si="0"/>
        <v>立得点表!3:13</v>
      </c>
      <c r="R77" t="str">
        <f t="shared" si="1"/>
        <v>立得点表!17:27</v>
      </c>
      <c r="S77" t="str">
        <f t="shared" si="2"/>
        <v>上得点表!3:13</v>
      </c>
      <c r="T77" t="str">
        <f t="shared" si="3"/>
        <v>上得点表!17:27</v>
      </c>
      <c r="U77" t="str">
        <f t="shared" si="4"/>
        <v>腕得点表!3:13</v>
      </c>
      <c r="V77" t="str">
        <f t="shared" si="5"/>
        <v>腕得点表!17:27</v>
      </c>
      <c r="W77" t="str">
        <f t="shared" si="6"/>
        <v>往得点表!3:13</v>
      </c>
      <c r="X77" t="str">
        <f t="shared" si="7"/>
        <v>往得点表!17:27</v>
      </c>
      <c r="Y77" t="str">
        <f t="shared" si="8"/>
        <v>五得点表!3:13</v>
      </c>
      <c r="Z77" t="str">
        <f t="shared" si="9"/>
        <v>五得点表!17:27</v>
      </c>
      <c r="AA77" t="b">
        <f>OR(AND('測定結果'!D31&lt;=幼少年,'測定結果'!K31=""),AND('測定結果'!D31&gt;=壮年,'測定結果'!K31=""))</f>
        <v>1</v>
      </c>
    </row>
    <row r="78" spans="15:27" ht="12">
      <c r="O78">
        <v>29</v>
      </c>
      <c r="P78">
        <f>IF('測定結果'!D32="","",VLOOKUP('測定結果'!D32,年齢変換表,2))</f>
      </c>
      <c r="Q78" t="str">
        <f t="shared" si="0"/>
        <v>立得点表!3:13</v>
      </c>
      <c r="R78" t="str">
        <f t="shared" si="1"/>
        <v>立得点表!17:27</v>
      </c>
      <c r="S78" t="str">
        <f t="shared" si="2"/>
        <v>上得点表!3:13</v>
      </c>
      <c r="T78" t="str">
        <f t="shared" si="3"/>
        <v>上得点表!17:27</v>
      </c>
      <c r="U78" t="str">
        <f t="shared" si="4"/>
        <v>腕得点表!3:13</v>
      </c>
      <c r="V78" t="str">
        <f t="shared" si="5"/>
        <v>腕得点表!17:27</v>
      </c>
      <c r="W78" t="str">
        <f t="shared" si="6"/>
        <v>往得点表!3:13</v>
      </c>
      <c r="X78" t="str">
        <f t="shared" si="7"/>
        <v>往得点表!17:27</v>
      </c>
      <c r="Y78" t="str">
        <f t="shared" si="8"/>
        <v>五得点表!3:13</v>
      </c>
      <c r="Z78" t="str">
        <f t="shared" si="9"/>
        <v>五得点表!17:27</v>
      </c>
      <c r="AA78" t="b">
        <f>OR(AND('測定結果'!D32&lt;=幼少年,'測定結果'!K32=""),AND('測定結果'!D32&gt;=壮年,'測定結果'!K32=""))</f>
        <v>1</v>
      </c>
    </row>
    <row r="79" spans="15:27" ht="12">
      <c r="O79">
        <v>30</v>
      </c>
      <c r="P79">
        <f>IF('測定結果'!D33="","",VLOOKUP('測定結果'!D33,年齢変換表,2))</f>
      </c>
      <c r="Q79" t="str">
        <f t="shared" si="0"/>
        <v>立得点表!3:13</v>
      </c>
      <c r="R79" t="str">
        <f t="shared" si="1"/>
        <v>立得点表!17:27</v>
      </c>
      <c r="S79" t="str">
        <f t="shared" si="2"/>
        <v>上得点表!3:13</v>
      </c>
      <c r="T79" t="str">
        <f t="shared" si="3"/>
        <v>上得点表!17:27</v>
      </c>
      <c r="U79" t="str">
        <f t="shared" si="4"/>
        <v>腕得点表!3:13</v>
      </c>
      <c r="V79" t="str">
        <f t="shared" si="5"/>
        <v>腕得点表!17:27</v>
      </c>
      <c r="W79" t="str">
        <f t="shared" si="6"/>
        <v>往得点表!3:13</v>
      </c>
      <c r="X79" t="str">
        <f t="shared" si="7"/>
        <v>往得点表!17:27</v>
      </c>
      <c r="Y79" t="str">
        <f t="shared" si="8"/>
        <v>五得点表!3:13</v>
      </c>
      <c r="Z79" t="str">
        <f t="shared" si="9"/>
        <v>五得点表!17:27</v>
      </c>
      <c r="AA79" t="b">
        <f>OR(AND('測定結果'!D33&lt;=幼少年,'測定結果'!K33=""),AND('測定結果'!D33&gt;=壮年,'測定結果'!K33=""))</f>
        <v>1</v>
      </c>
    </row>
    <row r="80" spans="15:27" ht="12">
      <c r="O80">
        <v>31</v>
      </c>
      <c r="P80">
        <f>IF('測定結果'!D34="","",VLOOKUP('測定結果'!D34,年齢変換表,2))</f>
      </c>
      <c r="Q80" t="str">
        <f t="shared" si="0"/>
        <v>立得点表!3:13</v>
      </c>
      <c r="R80" t="str">
        <f t="shared" si="1"/>
        <v>立得点表!17:27</v>
      </c>
      <c r="S80" t="str">
        <f t="shared" si="2"/>
        <v>上得点表!3:13</v>
      </c>
      <c r="T80" t="str">
        <f t="shared" si="3"/>
        <v>上得点表!17:27</v>
      </c>
      <c r="U80" t="str">
        <f t="shared" si="4"/>
        <v>腕得点表!3:13</v>
      </c>
      <c r="V80" t="str">
        <f t="shared" si="5"/>
        <v>腕得点表!17:27</v>
      </c>
      <c r="W80" t="str">
        <f t="shared" si="6"/>
        <v>往得点表!3:13</v>
      </c>
      <c r="X80" t="str">
        <f t="shared" si="7"/>
        <v>往得点表!17:27</v>
      </c>
      <c r="Y80" t="str">
        <f t="shared" si="8"/>
        <v>五得点表!3:13</v>
      </c>
      <c r="Z80" t="str">
        <f t="shared" si="9"/>
        <v>五得点表!17:27</v>
      </c>
      <c r="AA80" t="b">
        <f>OR(AND('測定結果'!D34&lt;=幼少年,'測定結果'!K34=""),AND('測定結果'!D34&gt;=壮年,'測定結果'!K34=""))</f>
        <v>1</v>
      </c>
    </row>
    <row r="81" spans="15:27" ht="12">
      <c r="O81">
        <v>32</v>
      </c>
      <c r="P81">
        <f>IF('測定結果'!D35="","",VLOOKUP('測定結果'!D35,年齢変換表,2))</f>
      </c>
      <c r="Q81" t="str">
        <f t="shared" si="0"/>
        <v>立得点表!3:13</v>
      </c>
      <c r="R81" t="str">
        <f t="shared" si="1"/>
        <v>立得点表!17:27</v>
      </c>
      <c r="S81" t="str">
        <f t="shared" si="2"/>
        <v>上得点表!3:13</v>
      </c>
      <c r="T81" t="str">
        <f t="shared" si="3"/>
        <v>上得点表!17:27</v>
      </c>
      <c r="U81" t="str">
        <f t="shared" si="4"/>
        <v>腕得点表!3:13</v>
      </c>
      <c r="V81" t="str">
        <f t="shared" si="5"/>
        <v>腕得点表!17:27</v>
      </c>
      <c r="W81" t="str">
        <f t="shared" si="6"/>
        <v>往得点表!3:13</v>
      </c>
      <c r="X81" t="str">
        <f t="shared" si="7"/>
        <v>往得点表!17:27</v>
      </c>
      <c r="Y81" t="str">
        <f t="shared" si="8"/>
        <v>五得点表!3:13</v>
      </c>
      <c r="Z81" t="str">
        <f t="shared" si="9"/>
        <v>五得点表!17:27</v>
      </c>
      <c r="AA81" t="b">
        <f>OR(AND('測定結果'!D35&lt;=幼少年,'測定結果'!K35=""),AND('測定結果'!D35&gt;=壮年,'測定結果'!K35=""))</f>
        <v>1</v>
      </c>
    </row>
    <row r="82" spans="15:27" ht="12">
      <c r="O82">
        <v>33</v>
      </c>
      <c r="P82">
        <f>IF('測定結果'!D36="","",VLOOKUP('測定結果'!D36,年齢変換表,2))</f>
      </c>
      <c r="Q82" t="str">
        <f aca="true" t="shared" si="10" ref="Q82:Q113">"立得点表!"&amp;$P82&amp;"3:"&amp;$P82&amp;"13"</f>
        <v>立得点表!3:13</v>
      </c>
      <c r="R82" t="str">
        <f aca="true" t="shared" si="11" ref="R82:R113">"立得点表!"&amp;$P82&amp;"17:"&amp;$P82&amp;"27"</f>
        <v>立得点表!17:27</v>
      </c>
      <c r="S82" t="str">
        <f aca="true" t="shared" si="12" ref="S82:S113">"上得点表!"&amp;$P82&amp;"3:"&amp;$P82&amp;"13"</f>
        <v>上得点表!3:13</v>
      </c>
      <c r="T82" t="str">
        <f aca="true" t="shared" si="13" ref="T82:T113">"上得点表!"&amp;$P82&amp;"17:"&amp;$P82&amp;"27"</f>
        <v>上得点表!17:27</v>
      </c>
      <c r="U82" t="str">
        <f aca="true" t="shared" si="14" ref="U82:U113">"腕得点表!"&amp;$P82&amp;"3:"&amp;$P82&amp;"13"</f>
        <v>腕得点表!3:13</v>
      </c>
      <c r="V82" t="str">
        <f aca="true" t="shared" si="15" ref="V82:V113">"腕得点表!"&amp;$P82&amp;"17:"&amp;$P82&amp;"27"</f>
        <v>腕得点表!17:27</v>
      </c>
      <c r="W82" t="str">
        <f aca="true" t="shared" si="16" ref="W82:W113">"往得点表!"&amp;$P82&amp;"3:"&amp;$P82&amp;"13"</f>
        <v>往得点表!3:13</v>
      </c>
      <c r="X82" t="str">
        <f aca="true" t="shared" si="17" ref="X82:X113">"往得点表!"&amp;$P82&amp;"17:"&amp;$P82&amp;"27"</f>
        <v>往得点表!17:27</v>
      </c>
      <c r="Y82" t="str">
        <f aca="true" t="shared" si="18" ref="Y82:Y113">"五得点表!"&amp;$P82&amp;"3:"&amp;$P82&amp;"13"</f>
        <v>五得点表!3:13</v>
      </c>
      <c r="Z82" t="str">
        <f aca="true" t="shared" si="19" ref="Z82:Z113">"五得点表!"&amp;$P82&amp;"17:"&amp;$P82&amp;"27"</f>
        <v>五得点表!17:27</v>
      </c>
      <c r="AA82" t="b">
        <f>OR(AND('測定結果'!D36&lt;=幼少年,'測定結果'!K36=""),AND('測定結果'!D36&gt;=壮年,'測定結果'!K36=""))</f>
        <v>1</v>
      </c>
    </row>
    <row r="83" spans="15:27" ht="12">
      <c r="O83">
        <v>34</v>
      </c>
      <c r="P83">
        <f>IF('測定結果'!D37="","",VLOOKUP('測定結果'!D37,年齢変換表,2))</f>
      </c>
      <c r="Q83" t="str">
        <f t="shared" si="10"/>
        <v>立得点表!3:13</v>
      </c>
      <c r="R83" t="str">
        <f t="shared" si="11"/>
        <v>立得点表!17:27</v>
      </c>
      <c r="S83" t="str">
        <f t="shared" si="12"/>
        <v>上得点表!3:13</v>
      </c>
      <c r="T83" t="str">
        <f t="shared" si="13"/>
        <v>上得点表!17:27</v>
      </c>
      <c r="U83" t="str">
        <f t="shared" si="14"/>
        <v>腕得点表!3:13</v>
      </c>
      <c r="V83" t="str">
        <f t="shared" si="15"/>
        <v>腕得点表!17:27</v>
      </c>
      <c r="W83" t="str">
        <f t="shared" si="16"/>
        <v>往得点表!3:13</v>
      </c>
      <c r="X83" t="str">
        <f t="shared" si="17"/>
        <v>往得点表!17:27</v>
      </c>
      <c r="Y83" t="str">
        <f t="shared" si="18"/>
        <v>五得点表!3:13</v>
      </c>
      <c r="Z83" t="str">
        <f t="shared" si="19"/>
        <v>五得点表!17:27</v>
      </c>
      <c r="AA83" t="b">
        <f>OR(AND('測定結果'!D37&lt;=幼少年,'測定結果'!K37=""),AND('測定結果'!D37&gt;=壮年,'測定結果'!K37=""))</f>
        <v>1</v>
      </c>
    </row>
    <row r="84" spans="15:27" ht="12">
      <c r="O84">
        <v>35</v>
      </c>
      <c r="P84">
        <f>IF('測定結果'!D38="","",VLOOKUP('測定結果'!D38,年齢変換表,2))</f>
      </c>
      <c r="Q84" t="str">
        <f t="shared" si="10"/>
        <v>立得点表!3:13</v>
      </c>
      <c r="R84" t="str">
        <f t="shared" si="11"/>
        <v>立得点表!17:27</v>
      </c>
      <c r="S84" t="str">
        <f t="shared" si="12"/>
        <v>上得点表!3:13</v>
      </c>
      <c r="T84" t="str">
        <f t="shared" si="13"/>
        <v>上得点表!17:27</v>
      </c>
      <c r="U84" t="str">
        <f t="shared" si="14"/>
        <v>腕得点表!3:13</v>
      </c>
      <c r="V84" t="str">
        <f t="shared" si="15"/>
        <v>腕得点表!17:27</v>
      </c>
      <c r="W84" t="str">
        <f t="shared" si="16"/>
        <v>往得点表!3:13</v>
      </c>
      <c r="X84" t="str">
        <f t="shared" si="17"/>
        <v>往得点表!17:27</v>
      </c>
      <c r="Y84" t="str">
        <f t="shared" si="18"/>
        <v>五得点表!3:13</v>
      </c>
      <c r="Z84" t="str">
        <f t="shared" si="19"/>
        <v>五得点表!17:27</v>
      </c>
      <c r="AA84" t="b">
        <f>OR(AND('測定結果'!D38&lt;=幼少年,'測定結果'!K38=""),AND('測定結果'!D38&gt;=壮年,'測定結果'!K38=""))</f>
        <v>1</v>
      </c>
    </row>
    <row r="85" spans="15:27" ht="12">
      <c r="O85">
        <v>36</v>
      </c>
      <c r="P85">
        <f>IF('測定結果'!D39="","",VLOOKUP('測定結果'!D39,年齢変換表,2))</f>
      </c>
      <c r="Q85" t="str">
        <f t="shared" si="10"/>
        <v>立得点表!3:13</v>
      </c>
      <c r="R85" t="str">
        <f t="shared" si="11"/>
        <v>立得点表!17:27</v>
      </c>
      <c r="S85" t="str">
        <f t="shared" si="12"/>
        <v>上得点表!3:13</v>
      </c>
      <c r="T85" t="str">
        <f t="shared" si="13"/>
        <v>上得点表!17:27</v>
      </c>
      <c r="U85" t="str">
        <f t="shared" si="14"/>
        <v>腕得点表!3:13</v>
      </c>
      <c r="V85" t="str">
        <f t="shared" si="15"/>
        <v>腕得点表!17:27</v>
      </c>
      <c r="W85" t="str">
        <f t="shared" si="16"/>
        <v>往得点表!3:13</v>
      </c>
      <c r="X85" t="str">
        <f t="shared" si="17"/>
        <v>往得点表!17:27</v>
      </c>
      <c r="Y85" t="str">
        <f t="shared" si="18"/>
        <v>五得点表!3:13</v>
      </c>
      <c r="Z85" t="str">
        <f t="shared" si="19"/>
        <v>五得点表!17:27</v>
      </c>
      <c r="AA85" t="b">
        <f>OR(AND('測定結果'!D39&lt;=幼少年,'測定結果'!K39=""),AND('測定結果'!D39&gt;=壮年,'測定結果'!K39=""))</f>
        <v>1</v>
      </c>
    </row>
    <row r="86" spans="15:27" ht="12">
      <c r="O86">
        <v>37</v>
      </c>
      <c r="P86">
        <f>IF('測定結果'!D40="","",VLOOKUP('測定結果'!D40,年齢変換表,2))</f>
      </c>
      <c r="Q86" t="str">
        <f t="shared" si="10"/>
        <v>立得点表!3:13</v>
      </c>
      <c r="R86" t="str">
        <f t="shared" si="11"/>
        <v>立得点表!17:27</v>
      </c>
      <c r="S86" t="str">
        <f t="shared" si="12"/>
        <v>上得点表!3:13</v>
      </c>
      <c r="T86" t="str">
        <f t="shared" si="13"/>
        <v>上得点表!17:27</v>
      </c>
      <c r="U86" t="str">
        <f t="shared" si="14"/>
        <v>腕得点表!3:13</v>
      </c>
      <c r="V86" t="str">
        <f t="shared" si="15"/>
        <v>腕得点表!17:27</v>
      </c>
      <c r="W86" t="str">
        <f t="shared" si="16"/>
        <v>往得点表!3:13</v>
      </c>
      <c r="X86" t="str">
        <f t="shared" si="17"/>
        <v>往得点表!17:27</v>
      </c>
      <c r="Y86" t="str">
        <f t="shared" si="18"/>
        <v>五得点表!3:13</v>
      </c>
      <c r="Z86" t="str">
        <f t="shared" si="19"/>
        <v>五得点表!17:27</v>
      </c>
      <c r="AA86" t="b">
        <f>OR(AND('測定結果'!D40&lt;=幼少年,'測定結果'!K40=""),AND('測定結果'!D40&gt;=壮年,'測定結果'!K40=""))</f>
        <v>1</v>
      </c>
    </row>
    <row r="87" spans="15:27" ht="12">
      <c r="O87">
        <v>38</v>
      </c>
      <c r="P87">
        <f>IF('測定結果'!D41="","",VLOOKUP('測定結果'!D41,年齢変換表,2))</f>
      </c>
      <c r="Q87" t="str">
        <f t="shared" si="10"/>
        <v>立得点表!3:13</v>
      </c>
      <c r="R87" t="str">
        <f t="shared" si="11"/>
        <v>立得点表!17:27</v>
      </c>
      <c r="S87" t="str">
        <f t="shared" si="12"/>
        <v>上得点表!3:13</v>
      </c>
      <c r="T87" t="str">
        <f t="shared" si="13"/>
        <v>上得点表!17:27</v>
      </c>
      <c r="U87" t="str">
        <f t="shared" si="14"/>
        <v>腕得点表!3:13</v>
      </c>
      <c r="V87" t="str">
        <f t="shared" si="15"/>
        <v>腕得点表!17:27</v>
      </c>
      <c r="W87" t="str">
        <f t="shared" si="16"/>
        <v>往得点表!3:13</v>
      </c>
      <c r="X87" t="str">
        <f t="shared" si="17"/>
        <v>往得点表!17:27</v>
      </c>
      <c r="Y87" t="str">
        <f t="shared" si="18"/>
        <v>五得点表!3:13</v>
      </c>
      <c r="Z87" t="str">
        <f t="shared" si="19"/>
        <v>五得点表!17:27</v>
      </c>
      <c r="AA87" t="b">
        <f>OR(AND('測定結果'!D41&lt;=幼少年,'測定結果'!K41=""),AND('測定結果'!D41&gt;=壮年,'測定結果'!K41=""))</f>
        <v>1</v>
      </c>
    </row>
    <row r="88" spans="15:27" ht="12">
      <c r="O88">
        <v>39</v>
      </c>
      <c r="P88">
        <f>IF('測定結果'!D42="","",VLOOKUP('測定結果'!D42,年齢変換表,2))</f>
      </c>
      <c r="Q88" t="str">
        <f t="shared" si="10"/>
        <v>立得点表!3:13</v>
      </c>
      <c r="R88" t="str">
        <f t="shared" si="11"/>
        <v>立得点表!17:27</v>
      </c>
      <c r="S88" t="str">
        <f t="shared" si="12"/>
        <v>上得点表!3:13</v>
      </c>
      <c r="T88" t="str">
        <f t="shared" si="13"/>
        <v>上得点表!17:27</v>
      </c>
      <c r="U88" t="str">
        <f t="shared" si="14"/>
        <v>腕得点表!3:13</v>
      </c>
      <c r="V88" t="str">
        <f t="shared" si="15"/>
        <v>腕得点表!17:27</v>
      </c>
      <c r="W88" t="str">
        <f t="shared" si="16"/>
        <v>往得点表!3:13</v>
      </c>
      <c r="X88" t="str">
        <f t="shared" si="17"/>
        <v>往得点表!17:27</v>
      </c>
      <c r="Y88" t="str">
        <f t="shared" si="18"/>
        <v>五得点表!3:13</v>
      </c>
      <c r="Z88" t="str">
        <f t="shared" si="19"/>
        <v>五得点表!17:27</v>
      </c>
      <c r="AA88" t="b">
        <f>OR(AND('測定結果'!D42&lt;=幼少年,'測定結果'!K42=""),AND('測定結果'!D42&gt;=壮年,'測定結果'!K42=""))</f>
        <v>1</v>
      </c>
    </row>
    <row r="89" spans="15:27" ht="12">
      <c r="O89">
        <v>40</v>
      </c>
      <c r="P89">
        <f>IF('測定結果'!D43="","",VLOOKUP('測定結果'!D43,年齢変換表,2))</f>
      </c>
      <c r="Q89" t="str">
        <f t="shared" si="10"/>
        <v>立得点表!3:13</v>
      </c>
      <c r="R89" t="str">
        <f t="shared" si="11"/>
        <v>立得点表!17:27</v>
      </c>
      <c r="S89" t="str">
        <f t="shared" si="12"/>
        <v>上得点表!3:13</v>
      </c>
      <c r="T89" t="str">
        <f t="shared" si="13"/>
        <v>上得点表!17:27</v>
      </c>
      <c r="U89" t="str">
        <f t="shared" si="14"/>
        <v>腕得点表!3:13</v>
      </c>
      <c r="V89" t="str">
        <f t="shared" si="15"/>
        <v>腕得点表!17:27</v>
      </c>
      <c r="W89" t="str">
        <f t="shared" si="16"/>
        <v>往得点表!3:13</v>
      </c>
      <c r="X89" t="str">
        <f t="shared" si="17"/>
        <v>往得点表!17:27</v>
      </c>
      <c r="Y89" t="str">
        <f t="shared" si="18"/>
        <v>五得点表!3:13</v>
      </c>
      <c r="Z89" t="str">
        <f t="shared" si="19"/>
        <v>五得点表!17:27</v>
      </c>
      <c r="AA89" t="b">
        <f>OR(AND('測定結果'!D43&lt;=幼少年,'測定結果'!K43=""),AND('測定結果'!D43&gt;=壮年,'測定結果'!K43=""))</f>
        <v>1</v>
      </c>
    </row>
    <row r="90" spans="15:27" ht="12">
      <c r="O90">
        <v>41</v>
      </c>
      <c r="P90">
        <f>IF('測定結果'!D44="","",VLOOKUP('測定結果'!D44,年齢変換表,2))</f>
      </c>
      <c r="Q90" t="str">
        <f t="shared" si="10"/>
        <v>立得点表!3:13</v>
      </c>
      <c r="R90" t="str">
        <f t="shared" si="11"/>
        <v>立得点表!17:27</v>
      </c>
      <c r="S90" t="str">
        <f t="shared" si="12"/>
        <v>上得点表!3:13</v>
      </c>
      <c r="T90" t="str">
        <f t="shared" si="13"/>
        <v>上得点表!17:27</v>
      </c>
      <c r="U90" t="str">
        <f t="shared" si="14"/>
        <v>腕得点表!3:13</v>
      </c>
      <c r="V90" t="str">
        <f t="shared" si="15"/>
        <v>腕得点表!17:27</v>
      </c>
      <c r="W90" t="str">
        <f t="shared" si="16"/>
        <v>往得点表!3:13</v>
      </c>
      <c r="X90" t="str">
        <f t="shared" si="17"/>
        <v>往得点表!17:27</v>
      </c>
      <c r="Y90" t="str">
        <f t="shared" si="18"/>
        <v>五得点表!3:13</v>
      </c>
      <c r="Z90" t="str">
        <f t="shared" si="19"/>
        <v>五得点表!17:27</v>
      </c>
      <c r="AA90" t="b">
        <f>OR(AND('測定結果'!D44&lt;=幼少年,'測定結果'!K44=""),AND('測定結果'!D44&gt;=壮年,'測定結果'!K44=""))</f>
        <v>1</v>
      </c>
    </row>
    <row r="91" spans="15:27" ht="12">
      <c r="O91">
        <v>42</v>
      </c>
      <c r="P91">
        <f>IF('測定結果'!D45="","",VLOOKUP('測定結果'!D45,年齢変換表,2))</f>
      </c>
      <c r="Q91" t="str">
        <f t="shared" si="10"/>
        <v>立得点表!3:13</v>
      </c>
      <c r="R91" t="str">
        <f t="shared" si="11"/>
        <v>立得点表!17:27</v>
      </c>
      <c r="S91" t="str">
        <f t="shared" si="12"/>
        <v>上得点表!3:13</v>
      </c>
      <c r="T91" t="str">
        <f t="shared" si="13"/>
        <v>上得点表!17:27</v>
      </c>
      <c r="U91" t="str">
        <f t="shared" si="14"/>
        <v>腕得点表!3:13</v>
      </c>
      <c r="V91" t="str">
        <f t="shared" si="15"/>
        <v>腕得点表!17:27</v>
      </c>
      <c r="W91" t="str">
        <f t="shared" si="16"/>
        <v>往得点表!3:13</v>
      </c>
      <c r="X91" t="str">
        <f t="shared" si="17"/>
        <v>往得点表!17:27</v>
      </c>
      <c r="Y91" t="str">
        <f t="shared" si="18"/>
        <v>五得点表!3:13</v>
      </c>
      <c r="Z91" t="str">
        <f t="shared" si="19"/>
        <v>五得点表!17:27</v>
      </c>
      <c r="AA91" t="b">
        <f>OR(AND('測定結果'!D45&lt;=幼少年,'測定結果'!K45=""),AND('測定結果'!D45&gt;=壮年,'測定結果'!K45=""))</f>
        <v>1</v>
      </c>
    </row>
    <row r="92" spans="15:27" ht="12">
      <c r="O92">
        <v>43</v>
      </c>
      <c r="P92">
        <f>IF('測定結果'!D46="","",VLOOKUP('測定結果'!D46,年齢変換表,2))</f>
      </c>
      <c r="Q92" t="str">
        <f t="shared" si="10"/>
        <v>立得点表!3:13</v>
      </c>
      <c r="R92" t="str">
        <f t="shared" si="11"/>
        <v>立得点表!17:27</v>
      </c>
      <c r="S92" t="str">
        <f t="shared" si="12"/>
        <v>上得点表!3:13</v>
      </c>
      <c r="T92" t="str">
        <f t="shared" si="13"/>
        <v>上得点表!17:27</v>
      </c>
      <c r="U92" t="str">
        <f t="shared" si="14"/>
        <v>腕得点表!3:13</v>
      </c>
      <c r="V92" t="str">
        <f t="shared" si="15"/>
        <v>腕得点表!17:27</v>
      </c>
      <c r="W92" t="str">
        <f t="shared" si="16"/>
        <v>往得点表!3:13</v>
      </c>
      <c r="X92" t="str">
        <f t="shared" si="17"/>
        <v>往得点表!17:27</v>
      </c>
      <c r="Y92" t="str">
        <f t="shared" si="18"/>
        <v>五得点表!3:13</v>
      </c>
      <c r="Z92" t="str">
        <f t="shared" si="19"/>
        <v>五得点表!17:27</v>
      </c>
      <c r="AA92" t="b">
        <f>OR(AND('測定結果'!D46&lt;=幼少年,'測定結果'!K46=""),AND('測定結果'!D46&gt;=壮年,'測定結果'!K46=""))</f>
        <v>1</v>
      </c>
    </row>
    <row r="93" spans="15:27" ht="12">
      <c r="O93">
        <v>44</v>
      </c>
      <c r="P93">
        <f>IF('測定結果'!D47="","",VLOOKUP('測定結果'!D47,年齢変換表,2))</f>
      </c>
      <c r="Q93" t="str">
        <f t="shared" si="10"/>
        <v>立得点表!3:13</v>
      </c>
      <c r="R93" t="str">
        <f t="shared" si="11"/>
        <v>立得点表!17:27</v>
      </c>
      <c r="S93" t="str">
        <f t="shared" si="12"/>
        <v>上得点表!3:13</v>
      </c>
      <c r="T93" t="str">
        <f t="shared" si="13"/>
        <v>上得点表!17:27</v>
      </c>
      <c r="U93" t="str">
        <f t="shared" si="14"/>
        <v>腕得点表!3:13</v>
      </c>
      <c r="V93" t="str">
        <f t="shared" si="15"/>
        <v>腕得点表!17:27</v>
      </c>
      <c r="W93" t="str">
        <f t="shared" si="16"/>
        <v>往得点表!3:13</v>
      </c>
      <c r="X93" t="str">
        <f t="shared" si="17"/>
        <v>往得点表!17:27</v>
      </c>
      <c r="Y93" t="str">
        <f t="shared" si="18"/>
        <v>五得点表!3:13</v>
      </c>
      <c r="Z93" t="str">
        <f t="shared" si="19"/>
        <v>五得点表!17:27</v>
      </c>
      <c r="AA93" t="b">
        <f>OR(AND('測定結果'!D47&lt;=幼少年,'測定結果'!K47=""),AND('測定結果'!D47&gt;=壮年,'測定結果'!K47=""))</f>
        <v>1</v>
      </c>
    </row>
    <row r="94" spans="15:27" ht="12">
      <c r="O94">
        <v>45</v>
      </c>
      <c r="P94">
        <f>IF('測定結果'!D48="","",VLOOKUP('測定結果'!D48,年齢変換表,2))</f>
      </c>
      <c r="Q94" t="str">
        <f t="shared" si="10"/>
        <v>立得点表!3:13</v>
      </c>
      <c r="R94" t="str">
        <f t="shared" si="11"/>
        <v>立得点表!17:27</v>
      </c>
      <c r="S94" t="str">
        <f t="shared" si="12"/>
        <v>上得点表!3:13</v>
      </c>
      <c r="T94" t="str">
        <f t="shared" si="13"/>
        <v>上得点表!17:27</v>
      </c>
      <c r="U94" t="str">
        <f t="shared" si="14"/>
        <v>腕得点表!3:13</v>
      </c>
      <c r="V94" t="str">
        <f t="shared" si="15"/>
        <v>腕得点表!17:27</v>
      </c>
      <c r="W94" t="str">
        <f t="shared" si="16"/>
        <v>往得点表!3:13</v>
      </c>
      <c r="X94" t="str">
        <f t="shared" si="17"/>
        <v>往得点表!17:27</v>
      </c>
      <c r="Y94" t="str">
        <f t="shared" si="18"/>
        <v>五得点表!3:13</v>
      </c>
      <c r="Z94" t="str">
        <f t="shared" si="19"/>
        <v>五得点表!17:27</v>
      </c>
      <c r="AA94" t="b">
        <f>OR(AND('測定結果'!D48&lt;=幼少年,'測定結果'!K48=""),AND('測定結果'!D48&gt;=壮年,'測定結果'!K48=""))</f>
        <v>1</v>
      </c>
    </row>
    <row r="95" spans="15:27" ht="12">
      <c r="O95">
        <v>46</v>
      </c>
      <c r="P95">
        <f>IF('測定結果'!D49="","",VLOOKUP('測定結果'!D49,年齢変換表,2))</f>
      </c>
      <c r="Q95" t="str">
        <f t="shared" si="10"/>
        <v>立得点表!3:13</v>
      </c>
      <c r="R95" t="str">
        <f t="shared" si="11"/>
        <v>立得点表!17:27</v>
      </c>
      <c r="S95" t="str">
        <f t="shared" si="12"/>
        <v>上得点表!3:13</v>
      </c>
      <c r="T95" t="str">
        <f t="shared" si="13"/>
        <v>上得点表!17:27</v>
      </c>
      <c r="U95" t="str">
        <f t="shared" si="14"/>
        <v>腕得点表!3:13</v>
      </c>
      <c r="V95" t="str">
        <f t="shared" si="15"/>
        <v>腕得点表!17:27</v>
      </c>
      <c r="W95" t="str">
        <f t="shared" si="16"/>
        <v>往得点表!3:13</v>
      </c>
      <c r="X95" t="str">
        <f t="shared" si="17"/>
        <v>往得点表!17:27</v>
      </c>
      <c r="Y95" t="str">
        <f t="shared" si="18"/>
        <v>五得点表!3:13</v>
      </c>
      <c r="Z95" t="str">
        <f t="shared" si="19"/>
        <v>五得点表!17:27</v>
      </c>
      <c r="AA95" t="b">
        <f>OR(AND('測定結果'!D49&lt;=幼少年,'測定結果'!K49=""),AND('測定結果'!D49&gt;=壮年,'測定結果'!K49=""))</f>
        <v>1</v>
      </c>
    </row>
    <row r="96" spans="15:27" ht="12">
      <c r="O96">
        <v>47</v>
      </c>
      <c r="P96">
        <f>IF('測定結果'!D50="","",VLOOKUP('測定結果'!D50,年齢変換表,2))</f>
      </c>
      <c r="Q96" t="str">
        <f t="shared" si="10"/>
        <v>立得点表!3:13</v>
      </c>
      <c r="R96" t="str">
        <f t="shared" si="11"/>
        <v>立得点表!17:27</v>
      </c>
      <c r="S96" t="str">
        <f t="shared" si="12"/>
        <v>上得点表!3:13</v>
      </c>
      <c r="T96" t="str">
        <f t="shared" si="13"/>
        <v>上得点表!17:27</v>
      </c>
      <c r="U96" t="str">
        <f t="shared" si="14"/>
        <v>腕得点表!3:13</v>
      </c>
      <c r="V96" t="str">
        <f t="shared" si="15"/>
        <v>腕得点表!17:27</v>
      </c>
      <c r="W96" t="str">
        <f t="shared" si="16"/>
        <v>往得点表!3:13</v>
      </c>
      <c r="X96" t="str">
        <f t="shared" si="17"/>
        <v>往得点表!17:27</v>
      </c>
      <c r="Y96" t="str">
        <f t="shared" si="18"/>
        <v>五得点表!3:13</v>
      </c>
      <c r="Z96" t="str">
        <f t="shared" si="19"/>
        <v>五得点表!17:27</v>
      </c>
      <c r="AA96" t="b">
        <f>OR(AND('測定結果'!D50&lt;=幼少年,'測定結果'!K50=""),AND('測定結果'!D50&gt;=壮年,'測定結果'!K50=""))</f>
        <v>1</v>
      </c>
    </row>
    <row r="97" spans="15:27" ht="12">
      <c r="O97">
        <v>48</v>
      </c>
      <c r="P97">
        <f>IF('測定結果'!D51="","",VLOOKUP('測定結果'!D51,年齢変換表,2))</f>
      </c>
      <c r="Q97" t="str">
        <f t="shared" si="10"/>
        <v>立得点表!3:13</v>
      </c>
      <c r="R97" t="str">
        <f t="shared" si="11"/>
        <v>立得点表!17:27</v>
      </c>
      <c r="S97" t="str">
        <f t="shared" si="12"/>
        <v>上得点表!3:13</v>
      </c>
      <c r="T97" t="str">
        <f t="shared" si="13"/>
        <v>上得点表!17:27</v>
      </c>
      <c r="U97" t="str">
        <f t="shared" si="14"/>
        <v>腕得点表!3:13</v>
      </c>
      <c r="V97" t="str">
        <f t="shared" si="15"/>
        <v>腕得点表!17:27</v>
      </c>
      <c r="W97" t="str">
        <f t="shared" si="16"/>
        <v>往得点表!3:13</v>
      </c>
      <c r="X97" t="str">
        <f t="shared" si="17"/>
        <v>往得点表!17:27</v>
      </c>
      <c r="Y97" t="str">
        <f t="shared" si="18"/>
        <v>五得点表!3:13</v>
      </c>
      <c r="Z97" t="str">
        <f t="shared" si="19"/>
        <v>五得点表!17:27</v>
      </c>
      <c r="AA97" t="b">
        <f>OR(AND('測定結果'!D51&lt;=幼少年,'測定結果'!K51=""),AND('測定結果'!D51&gt;=壮年,'測定結果'!K51=""))</f>
        <v>1</v>
      </c>
    </row>
    <row r="98" spans="15:27" ht="12">
      <c r="O98">
        <v>49</v>
      </c>
      <c r="P98">
        <f>IF('測定結果'!D52="","",VLOOKUP('測定結果'!D52,年齢変換表,2))</f>
      </c>
      <c r="Q98" t="str">
        <f t="shared" si="10"/>
        <v>立得点表!3:13</v>
      </c>
      <c r="R98" t="str">
        <f t="shared" si="11"/>
        <v>立得点表!17:27</v>
      </c>
      <c r="S98" t="str">
        <f t="shared" si="12"/>
        <v>上得点表!3:13</v>
      </c>
      <c r="T98" t="str">
        <f t="shared" si="13"/>
        <v>上得点表!17:27</v>
      </c>
      <c r="U98" t="str">
        <f t="shared" si="14"/>
        <v>腕得点表!3:13</v>
      </c>
      <c r="V98" t="str">
        <f t="shared" si="15"/>
        <v>腕得点表!17:27</v>
      </c>
      <c r="W98" t="str">
        <f t="shared" si="16"/>
        <v>往得点表!3:13</v>
      </c>
      <c r="X98" t="str">
        <f t="shared" si="17"/>
        <v>往得点表!17:27</v>
      </c>
      <c r="Y98" t="str">
        <f t="shared" si="18"/>
        <v>五得点表!3:13</v>
      </c>
      <c r="Z98" t="str">
        <f t="shared" si="19"/>
        <v>五得点表!17:27</v>
      </c>
      <c r="AA98" t="b">
        <f>OR(AND('測定結果'!D52&lt;=幼少年,'測定結果'!K52=""),AND('測定結果'!D52&gt;=壮年,'測定結果'!K52=""))</f>
        <v>1</v>
      </c>
    </row>
    <row r="99" spans="15:27" ht="12">
      <c r="O99">
        <v>50</v>
      </c>
      <c r="P99">
        <f>IF('測定結果'!D53="","",VLOOKUP('測定結果'!D53,年齢変換表,2))</f>
      </c>
      <c r="Q99" t="str">
        <f t="shared" si="10"/>
        <v>立得点表!3:13</v>
      </c>
      <c r="R99" t="str">
        <f t="shared" si="11"/>
        <v>立得点表!17:27</v>
      </c>
      <c r="S99" t="str">
        <f t="shared" si="12"/>
        <v>上得点表!3:13</v>
      </c>
      <c r="T99" t="str">
        <f t="shared" si="13"/>
        <v>上得点表!17:27</v>
      </c>
      <c r="U99" t="str">
        <f t="shared" si="14"/>
        <v>腕得点表!3:13</v>
      </c>
      <c r="V99" t="str">
        <f t="shared" si="15"/>
        <v>腕得点表!17:27</v>
      </c>
      <c r="W99" t="str">
        <f t="shared" si="16"/>
        <v>往得点表!3:13</v>
      </c>
      <c r="X99" t="str">
        <f t="shared" si="17"/>
        <v>往得点表!17:27</v>
      </c>
      <c r="Y99" t="str">
        <f t="shared" si="18"/>
        <v>五得点表!3:13</v>
      </c>
      <c r="Z99" t="str">
        <f t="shared" si="19"/>
        <v>五得点表!17:27</v>
      </c>
      <c r="AA99" t="b">
        <f>OR(AND('測定結果'!D53&lt;=幼少年,'測定結果'!K53=""),AND('測定結果'!D53&gt;=壮年,'測定結果'!K53=""))</f>
        <v>1</v>
      </c>
    </row>
    <row r="100" spans="15:27" ht="12">
      <c r="O100">
        <v>51</v>
      </c>
      <c r="P100">
        <f>IF('測定結果'!D54="","",VLOOKUP('測定結果'!D54,年齢変換表,2))</f>
      </c>
      <c r="Q100" t="str">
        <f t="shared" si="10"/>
        <v>立得点表!3:13</v>
      </c>
      <c r="R100" t="str">
        <f t="shared" si="11"/>
        <v>立得点表!17:27</v>
      </c>
      <c r="S100" t="str">
        <f t="shared" si="12"/>
        <v>上得点表!3:13</v>
      </c>
      <c r="T100" t="str">
        <f t="shared" si="13"/>
        <v>上得点表!17:27</v>
      </c>
      <c r="U100" t="str">
        <f t="shared" si="14"/>
        <v>腕得点表!3:13</v>
      </c>
      <c r="V100" t="str">
        <f t="shared" si="15"/>
        <v>腕得点表!17:27</v>
      </c>
      <c r="W100" t="str">
        <f t="shared" si="16"/>
        <v>往得点表!3:13</v>
      </c>
      <c r="X100" t="str">
        <f t="shared" si="17"/>
        <v>往得点表!17:27</v>
      </c>
      <c r="Y100" t="str">
        <f t="shared" si="18"/>
        <v>五得点表!3:13</v>
      </c>
      <c r="Z100" t="str">
        <f t="shared" si="19"/>
        <v>五得点表!17:27</v>
      </c>
      <c r="AA100" t="b">
        <f>OR(AND('測定結果'!D54&lt;=幼少年,'測定結果'!K54=""),AND('測定結果'!D54&gt;=壮年,'測定結果'!K54=""))</f>
        <v>1</v>
      </c>
    </row>
    <row r="101" spans="15:27" ht="12">
      <c r="O101">
        <v>52</v>
      </c>
      <c r="P101">
        <f>IF('測定結果'!D55="","",VLOOKUP('測定結果'!D55,年齢変換表,2))</f>
      </c>
      <c r="Q101" t="str">
        <f t="shared" si="10"/>
        <v>立得点表!3:13</v>
      </c>
      <c r="R101" t="str">
        <f t="shared" si="11"/>
        <v>立得点表!17:27</v>
      </c>
      <c r="S101" t="str">
        <f t="shared" si="12"/>
        <v>上得点表!3:13</v>
      </c>
      <c r="T101" t="str">
        <f t="shared" si="13"/>
        <v>上得点表!17:27</v>
      </c>
      <c r="U101" t="str">
        <f t="shared" si="14"/>
        <v>腕得点表!3:13</v>
      </c>
      <c r="V101" t="str">
        <f t="shared" si="15"/>
        <v>腕得点表!17:27</v>
      </c>
      <c r="W101" t="str">
        <f t="shared" si="16"/>
        <v>往得点表!3:13</v>
      </c>
      <c r="X101" t="str">
        <f t="shared" si="17"/>
        <v>往得点表!17:27</v>
      </c>
      <c r="Y101" t="str">
        <f t="shared" si="18"/>
        <v>五得点表!3:13</v>
      </c>
      <c r="Z101" t="str">
        <f t="shared" si="19"/>
        <v>五得点表!17:27</v>
      </c>
      <c r="AA101" t="b">
        <f>OR(AND('測定結果'!D55&lt;=幼少年,'測定結果'!K55=""),AND('測定結果'!D55&gt;=壮年,'測定結果'!K55=""))</f>
        <v>1</v>
      </c>
    </row>
    <row r="102" spans="15:27" ht="12">
      <c r="O102">
        <v>53</v>
      </c>
      <c r="P102">
        <f>IF('測定結果'!D56="","",VLOOKUP('測定結果'!D56,年齢変換表,2))</f>
      </c>
      <c r="Q102" t="str">
        <f t="shared" si="10"/>
        <v>立得点表!3:13</v>
      </c>
      <c r="R102" t="str">
        <f t="shared" si="11"/>
        <v>立得点表!17:27</v>
      </c>
      <c r="S102" t="str">
        <f t="shared" si="12"/>
        <v>上得点表!3:13</v>
      </c>
      <c r="T102" t="str">
        <f t="shared" si="13"/>
        <v>上得点表!17:27</v>
      </c>
      <c r="U102" t="str">
        <f t="shared" si="14"/>
        <v>腕得点表!3:13</v>
      </c>
      <c r="V102" t="str">
        <f t="shared" si="15"/>
        <v>腕得点表!17:27</v>
      </c>
      <c r="W102" t="str">
        <f t="shared" si="16"/>
        <v>往得点表!3:13</v>
      </c>
      <c r="X102" t="str">
        <f t="shared" si="17"/>
        <v>往得点表!17:27</v>
      </c>
      <c r="Y102" t="str">
        <f t="shared" si="18"/>
        <v>五得点表!3:13</v>
      </c>
      <c r="Z102" t="str">
        <f t="shared" si="19"/>
        <v>五得点表!17:27</v>
      </c>
      <c r="AA102" t="b">
        <f>OR(AND('測定結果'!D56&lt;=幼少年,'測定結果'!K56=""),AND('測定結果'!D56&gt;=壮年,'測定結果'!K56=""))</f>
        <v>1</v>
      </c>
    </row>
    <row r="103" spans="15:27" ht="12">
      <c r="O103">
        <v>54</v>
      </c>
      <c r="P103">
        <f>IF('測定結果'!D57="","",VLOOKUP('測定結果'!D57,年齢変換表,2))</f>
      </c>
      <c r="Q103" t="str">
        <f t="shared" si="10"/>
        <v>立得点表!3:13</v>
      </c>
      <c r="R103" t="str">
        <f t="shared" si="11"/>
        <v>立得点表!17:27</v>
      </c>
      <c r="S103" t="str">
        <f t="shared" si="12"/>
        <v>上得点表!3:13</v>
      </c>
      <c r="T103" t="str">
        <f t="shared" si="13"/>
        <v>上得点表!17:27</v>
      </c>
      <c r="U103" t="str">
        <f t="shared" si="14"/>
        <v>腕得点表!3:13</v>
      </c>
      <c r="V103" t="str">
        <f t="shared" si="15"/>
        <v>腕得点表!17:27</v>
      </c>
      <c r="W103" t="str">
        <f t="shared" si="16"/>
        <v>往得点表!3:13</v>
      </c>
      <c r="X103" t="str">
        <f t="shared" si="17"/>
        <v>往得点表!17:27</v>
      </c>
      <c r="Y103" t="str">
        <f t="shared" si="18"/>
        <v>五得点表!3:13</v>
      </c>
      <c r="Z103" t="str">
        <f t="shared" si="19"/>
        <v>五得点表!17:27</v>
      </c>
      <c r="AA103" t="b">
        <f>OR(AND('測定結果'!D57&lt;=幼少年,'測定結果'!K57=""),AND('測定結果'!D57&gt;=壮年,'測定結果'!K57=""))</f>
        <v>1</v>
      </c>
    </row>
    <row r="104" spans="15:27" ht="12">
      <c r="O104">
        <v>55</v>
      </c>
      <c r="P104">
        <f>IF('測定結果'!D58="","",VLOOKUP('測定結果'!D58,年齢変換表,2))</f>
      </c>
      <c r="Q104" t="str">
        <f t="shared" si="10"/>
        <v>立得点表!3:13</v>
      </c>
      <c r="R104" t="str">
        <f t="shared" si="11"/>
        <v>立得点表!17:27</v>
      </c>
      <c r="S104" t="str">
        <f t="shared" si="12"/>
        <v>上得点表!3:13</v>
      </c>
      <c r="T104" t="str">
        <f t="shared" si="13"/>
        <v>上得点表!17:27</v>
      </c>
      <c r="U104" t="str">
        <f t="shared" si="14"/>
        <v>腕得点表!3:13</v>
      </c>
      <c r="V104" t="str">
        <f t="shared" si="15"/>
        <v>腕得点表!17:27</v>
      </c>
      <c r="W104" t="str">
        <f t="shared" si="16"/>
        <v>往得点表!3:13</v>
      </c>
      <c r="X104" t="str">
        <f t="shared" si="17"/>
        <v>往得点表!17:27</v>
      </c>
      <c r="Y104" t="str">
        <f t="shared" si="18"/>
        <v>五得点表!3:13</v>
      </c>
      <c r="Z104" t="str">
        <f t="shared" si="19"/>
        <v>五得点表!17:27</v>
      </c>
      <c r="AA104" t="b">
        <f>OR(AND('測定結果'!D58&lt;=幼少年,'測定結果'!K58=""),AND('測定結果'!D58&gt;=壮年,'測定結果'!K58=""))</f>
        <v>1</v>
      </c>
    </row>
    <row r="105" spans="15:27" ht="12">
      <c r="O105">
        <v>56</v>
      </c>
      <c r="P105">
        <f>IF('測定結果'!D59="","",VLOOKUP('測定結果'!D59,年齢変換表,2))</f>
      </c>
      <c r="Q105" t="str">
        <f t="shared" si="10"/>
        <v>立得点表!3:13</v>
      </c>
      <c r="R105" t="str">
        <f t="shared" si="11"/>
        <v>立得点表!17:27</v>
      </c>
      <c r="S105" t="str">
        <f t="shared" si="12"/>
        <v>上得点表!3:13</v>
      </c>
      <c r="T105" t="str">
        <f t="shared" si="13"/>
        <v>上得点表!17:27</v>
      </c>
      <c r="U105" t="str">
        <f t="shared" si="14"/>
        <v>腕得点表!3:13</v>
      </c>
      <c r="V105" t="str">
        <f t="shared" si="15"/>
        <v>腕得点表!17:27</v>
      </c>
      <c r="W105" t="str">
        <f t="shared" si="16"/>
        <v>往得点表!3:13</v>
      </c>
      <c r="X105" t="str">
        <f t="shared" si="17"/>
        <v>往得点表!17:27</v>
      </c>
      <c r="Y105" t="str">
        <f t="shared" si="18"/>
        <v>五得点表!3:13</v>
      </c>
      <c r="Z105" t="str">
        <f t="shared" si="19"/>
        <v>五得点表!17:27</v>
      </c>
      <c r="AA105" t="b">
        <f>OR(AND('測定結果'!D59&lt;=幼少年,'測定結果'!K59=""),AND('測定結果'!D59&gt;=壮年,'測定結果'!K59=""))</f>
        <v>1</v>
      </c>
    </row>
    <row r="106" spans="15:27" ht="12">
      <c r="O106">
        <v>57</v>
      </c>
      <c r="P106">
        <f>IF('測定結果'!D60="","",VLOOKUP('測定結果'!D60,年齢変換表,2))</f>
      </c>
      <c r="Q106" t="str">
        <f t="shared" si="10"/>
        <v>立得点表!3:13</v>
      </c>
      <c r="R106" t="str">
        <f t="shared" si="11"/>
        <v>立得点表!17:27</v>
      </c>
      <c r="S106" t="str">
        <f t="shared" si="12"/>
        <v>上得点表!3:13</v>
      </c>
      <c r="T106" t="str">
        <f t="shared" si="13"/>
        <v>上得点表!17:27</v>
      </c>
      <c r="U106" t="str">
        <f t="shared" si="14"/>
        <v>腕得点表!3:13</v>
      </c>
      <c r="V106" t="str">
        <f t="shared" si="15"/>
        <v>腕得点表!17:27</v>
      </c>
      <c r="W106" t="str">
        <f t="shared" si="16"/>
        <v>往得点表!3:13</v>
      </c>
      <c r="X106" t="str">
        <f t="shared" si="17"/>
        <v>往得点表!17:27</v>
      </c>
      <c r="Y106" t="str">
        <f t="shared" si="18"/>
        <v>五得点表!3:13</v>
      </c>
      <c r="Z106" t="str">
        <f t="shared" si="19"/>
        <v>五得点表!17:27</v>
      </c>
      <c r="AA106" t="b">
        <f>OR(AND('測定結果'!D60&lt;=幼少年,'測定結果'!K60=""),AND('測定結果'!D60&gt;=壮年,'測定結果'!K60=""))</f>
        <v>1</v>
      </c>
    </row>
    <row r="107" spans="15:27" ht="12">
      <c r="O107">
        <v>58</v>
      </c>
      <c r="P107">
        <f>IF('測定結果'!D61="","",VLOOKUP('測定結果'!D61,年齢変換表,2))</f>
      </c>
      <c r="Q107" t="str">
        <f t="shared" si="10"/>
        <v>立得点表!3:13</v>
      </c>
      <c r="R107" t="str">
        <f t="shared" si="11"/>
        <v>立得点表!17:27</v>
      </c>
      <c r="S107" t="str">
        <f t="shared" si="12"/>
        <v>上得点表!3:13</v>
      </c>
      <c r="T107" t="str">
        <f t="shared" si="13"/>
        <v>上得点表!17:27</v>
      </c>
      <c r="U107" t="str">
        <f t="shared" si="14"/>
        <v>腕得点表!3:13</v>
      </c>
      <c r="V107" t="str">
        <f t="shared" si="15"/>
        <v>腕得点表!17:27</v>
      </c>
      <c r="W107" t="str">
        <f t="shared" si="16"/>
        <v>往得点表!3:13</v>
      </c>
      <c r="X107" t="str">
        <f t="shared" si="17"/>
        <v>往得点表!17:27</v>
      </c>
      <c r="Y107" t="str">
        <f t="shared" si="18"/>
        <v>五得点表!3:13</v>
      </c>
      <c r="Z107" t="str">
        <f t="shared" si="19"/>
        <v>五得点表!17:27</v>
      </c>
      <c r="AA107" t="b">
        <f>OR(AND('測定結果'!D61&lt;=幼少年,'測定結果'!K61=""),AND('測定結果'!D61&gt;=壮年,'測定結果'!K61=""))</f>
        <v>1</v>
      </c>
    </row>
    <row r="108" spans="15:27" ht="12">
      <c r="O108">
        <v>59</v>
      </c>
      <c r="P108">
        <f>IF('測定結果'!D62="","",VLOOKUP('測定結果'!D62,年齢変換表,2))</f>
      </c>
      <c r="Q108" t="str">
        <f t="shared" si="10"/>
        <v>立得点表!3:13</v>
      </c>
      <c r="R108" t="str">
        <f t="shared" si="11"/>
        <v>立得点表!17:27</v>
      </c>
      <c r="S108" t="str">
        <f t="shared" si="12"/>
        <v>上得点表!3:13</v>
      </c>
      <c r="T108" t="str">
        <f t="shared" si="13"/>
        <v>上得点表!17:27</v>
      </c>
      <c r="U108" t="str">
        <f t="shared" si="14"/>
        <v>腕得点表!3:13</v>
      </c>
      <c r="V108" t="str">
        <f t="shared" si="15"/>
        <v>腕得点表!17:27</v>
      </c>
      <c r="W108" t="str">
        <f t="shared" si="16"/>
        <v>往得点表!3:13</v>
      </c>
      <c r="X108" t="str">
        <f t="shared" si="17"/>
        <v>往得点表!17:27</v>
      </c>
      <c r="Y108" t="str">
        <f t="shared" si="18"/>
        <v>五得点表!3:13</v>
      </c>
      <c r="Z108" t="str">
        <f t="shared" si="19"/>
        <v>五得点表!17:27</v>
      </c>
      <c r="AA108" t="b">
        <f>OR(AND('測定結果'!D62&lt;=幼少年,'測定結果'!K62=""),AND('測定結果'!D62&gt;=壮年,'測定結果'!K62=""))</f>
        <v>1</v>
      </c>
    </row>
    <row r="109" spans="15:27" ht="12">
      <c r="O109">
        <v>60</v>
      </c>
      <c r="P109">
        <f>IF('測定結果'!D63="","",VLOOKUP('測定結果'!D63,年齢変換表,2))</f>
      </c>
      <c r="Q109" t="str">
        <f t="shared" si="10"/>
        <v>立得点表!3:13</v>
      </c>
      <c r="R109" t="str">
        <f t="shared" si="11"/>
        <v>立得点表!17:27</v>
      </c>
      <c r="S109" t="str">
        <f t="shared" si="12"/>
        <v>上得点表!3:13</v>
      </c>
      <c r="T109" t="str">
        <f t="shared" si="13"/>
        <v>上得点表!17:27</v>
      </c>
      <c r="U109" t="str">
        <f t="shared" si="14"/>
        <v>腕得点表!3:13</v>
      </c>
      <c r="V109" t="str">
        <f t="shared" si="15"/>
        <v>腕得点表!17:27</v>
      </c>
      <c r="W109" t="str">
        <f t="shared" si="16"/>
        <v>往得点表!3:13</v>
      </c>
      <c r="X109" t="str">
        <f t="shared" si="17"/>
        <v>往得点表!17:27</v>
      </c>
      <c r="Y109" t="str">
        <f t="shared" si="18"/>
        <v>五得点表!3:13</v>
      </c>
      <c r="Z109" t="str">
        <f t="shared" si="19"/>
        <v>五得点表!17:27</v>
      </c>
      <c r="AA109" t="b">
        <f>OR(AND('測定結果'!D63&lt;=幼少年,'測定結果'!K63=""),AND('測定結果'!D63&gt;=壮年,'測定結果'!K63=""))</f>
        <v>1</v>
      </c>
    </row>
    <row r="110" spans="15:27" ht="12">
      <c r="O110">
        <v>61</v>
      </c>
      <c r="P110">
        <f>IF('測定結果'!D64="","",VLOOKUP('測定結果'!D64,年齢変換表,2))</f>
      </c>
      <c r="Q110" t="str">
        <f t="shared" si="10"/>
        <v>立得点表!3:13</v>
      </c>
      <c r="R110" t="str">
        <f t="shared" si="11"/>
        <v>立得点表!17:27</v>
      </c>
      <c r="S110" t="str">
        <f t="shared" si="12"/>
        <v>上得点表!3:13</v>
      </c>
      <c r="T110" t="str">
        <f t="shared" si="13"/>
        <v>上得点表!17:27</v>
      </c>
      <c r="U110" t="str">
        <f t="shared" si="14"/>
        <v>腕得点表!3:13</v>
      </c>
      <c r="V110" t="str">
        <f t="shared" si="15"/>
        <v>腕得点表!17:27</v>
      </c>
      <c r="W110" t="str">
        <f t="shared" si="16"/>
        <v>往得点表!3:13</v>
      </c>
      <c r="X110" t="str">
        <f t="shared" si="17"/>
        <v>往得点表!17:27</v>
      </c>
      <c r="Y110" t="str">
        <f t="shared" si="18"/>
        <v>五得点表!3:13</v>
      </c>
      <c r="Z110" t="str">
        <f t="shared" si="19"/>
        <v>五得点表!17:27</v>
      </c>
      <c r="AA110" t="b">
        <f>OR(AND('測定結果'!D64&lt;=幼少年,'測定結果'!K64=""),AND('測定結果'!D64&gt;=壮年,'測定結果'!K64=""))</f>
        <v>1</v>
      </c>
    </row>
    <row r="111" spans="15:27" ht="12">
      <c r="O111">
        <v>62</v>
      </c>
      <c r="P111">
        <f>IF('測定結果'!D65="","",VLOOKUP('測定結果'!D65,年齢変換表,2))</f>
      </c>
      <c r="Q111" t="str">
        <f t="shared" si="10"/>
        <v>立得点表!3:13</v>
      </c>
      <c r="R111" t="str">
        <f t="shared" si="11"/>
        <v>立得点表!17:27</v>
      </c>
      <c r="S111" t="str">
        <f t="shared" si="12"/>
        <v>上得点表!3:13</v>
      </c>
      <c r="T111" t="str">
        <f t="shared" si="13"/>
        <v>上得点表!17:27</v>
      </c>
      <c r="U111" t="str">
        <f t="shared" si="14"/>
        <v>腕得点表!3:13</v>
      </c>
      <c r="V111" t="str">
        <f t="shared" si="15"/>
        <v>腕得点表!17:27</v>
      </c>
      <c r="W111" t="str">
        <f t="shared" si="16"/>
        <v>往得点表!3:13</v>
      </c>
      <c r="X111" t="str">
        <f t="shared" si="17"/>
        <v>往得点表!17:27</v>
      </c>
      <c r="Y111" t="str">
        <f t="shared" si="18"/>
        <v>五得点表!3:13</v>
      </c>
      <c r="Z111" t="str">
        <f t="shared" si="19"/>
        <v>五得点表!17:27</v>
      </c>
      <c r="AA111" t="b">
        <f>OR(AND('測定結果'!D65&lt;=幼少年,'測定結果'!K65=""),AND('測定結果'!D65&gt;=壮年,'測定結果'!K65=""))</f>
        <v>1</v>
      </c>
    </row>
    <row r="112" spans="15:27" ht="12">
      <c r="O112">
        <v>63</v>
      </c>
      <c r="P112">
        <f>IF('測定結果'!D66="","",VLOOKUP('測定結果'!D66,年齢変換表,2))</f>
      </c>
      <c r="Q112" t="str">
        <f t="shared" si="10"/>
        <v>立得点表!3:13</v>
      </c>
      <c r="R112" t="str">
        <f t="shared" si="11"/>
        <v>立得点表!17:27</v>
      </c>
      <c r="S112" t="str">
        <f t="shared" si="12"/>
        <v>上得点表!3:13</v>
      </c>
      <c r="T112" t="str">
        <f t="shared" si="13"/>
        <v>上得点表!17:27</v>
      </c>
      <c r="U112" t="str">
        <f t="shared" si="14"/>
        <v>腕得点表!3:13</v>
      </c>
      <c r="V112" t="str">
        <f t="shared" si="15"/>
        <v>腕得点表!17:27</v>
      </c>
      <c r="W112" t="str">
        <f t="shared" si="16"/>
        <v>往得点表!3:13</v>
      </c>
      <c r="X112" t="str">
        <f t="shared" si="17"/>
        <v>往得点表!17:27</v>
      </c>
      <c r="Y112" t="str">
        <f t="shared" si="18"/>
        <v>五得点表!3:13</v>
      </c>
      <c r="Z112" t="str">
        <f t="shared" si="19"/>
        <v>五得点表!17:27</v>
      </c>
      <c r="AA112" t="b">
        <f>OR(AND('測定結果'!D66&lt;=幼少年,'測定結果'!K66=""),AND('測定結果'!D66&gt;=壮年,'測定結果'!K66=""))</f>
        <v>1</v>
      </c>
    </row>
    <row r="113" spans="15:27" ht="12">
      <c r="O113">
        <v>64</v>
      </c>
      <c r="P113">
        <f>IF('測定結果'!D67="","",VLOOKUP('測定結果'!D67,年齢変換表,2))</f>
      </c>
      <c r="Q113" t="str">
        <f t="shared" si="10"/>
        <v>立得点表!3:13</v>
      </c>
      <c r="R113" t="str">
        <f t="shared" si="11"/>
        <v>立得点表!17:27</v>
      </c>
      <c r="S113" t="str">
        <f t="shared" si="12"/>
        <v>上得点表!3:13</v>
      </c>
      <c r="T113" t="str">
        <f t="shared" si="13"/>
        <v>上得点表!17:27</v>
      </c>
      <c r="U113" t="str">
        <f t="shared" si="14"/>
        <v>腕得点表!3:13</v>
      </c>
      <c r="V113" t="str">
        <f t="shared" si="15"/>
        <v>腕得点表!17:27</v>
      </c>
      <c r="W113" t="str">
        <f t="shared" si="16"/>
        <v>往得点表!3:13</v>
      </c>
      <c r="X113" t="str">
        <f t="shared" si="17"/>
        <v>往得点表!17:27</v>
      </c>
      <c r="Y113" t="str">
        <f t="shared" si="18"/>
        <v>五得点表!3:13</v>
      </c>
      <c r="Z113" t="str">
        <f t="shared" si="19"/>
        <v>五得点表!17:27</v>
      </c>
      <c r="AA113" t="b">
        <f>OR(AND('測定結果'!D67&lt;=幼少年,'測定結果'!K67=""),AND('測定結果'!D67&gt;=壮年,'測定結果'!K67=""))</f>
        <v>1</v>
      </c>
    </row>
    <row r="114" spans="15:27" ht="12">
      <c r="O114">
        <v>65</v>
      </c>
      <c r="P114">
        <f>IF('測定結果'!D68="","",VLOOKUP('測定結果'!D68,年齢変換表,2))</f>
      </c>
      <c r="Q114" t="str">
        <f aca="true" t="shared" si="20" ref="Q114:Q149">"立得点表!"&amp;$P114&amp;"3:"&amp;$P114&amp;"13"</f>
        <v>立得点表!3:13</v>
      </c>
      <c r="R114" t="str">
        <f aca="true" t="shared" si="21" ref="R114:R149">"立得点表!"&amp;$P114&amp;"17:"&amp;$P114&amp;"27"</f>
        <v>立得点表!17:27</v>
      </c>
      <c r="S114" t="str">
        <f aca="true" t="shared" si="22" ref="S114:S149">"上得点表!"&amp;$P114&amp;"3:"&amp;$P114&amp;"13"</f>
        <v>上得点表!3:13</v>
      </c>
      <c r="T114" t="str">
        <f aca="true" t="shared" si="23" ref="T114:T149">"上得点表!"&amp;$P114&amp;"17:"&amp;$P114&amp;"27"</f>
        <v>上得点表!17:27</v>
      </c>
      <c r="U114" t="str">
        <f aca="true" t="shared" si="24" ref="U114:U149">"腕得点表!"&amp;$P114&amp;"3:"&amp;$P114&amp;"13"</f>
        <v>腕得点表!3:13</v>
      </c>
      <c r="V114" t="str">
        <f aca="true" t="shared" si="25" ref="V114:V149">"腕得点表!"&amp;$P114&amp;"17:"&amp;$P114&amp;"27"</f>
        <v>腕得点表!17:27</v>
      </c>
      <c r="W114" t="str">
        <f aca="true" t="shared" si="26" ref="W114:W149">"往得点表!"&amp;$P114&amp;"3:"&amp;$P114&amp;"13"</f>
        <v>往得点表!3:13</v>
      </c>
      <c r="X114" t="str">
        <f aca="true" t="shared" si="27" ref="X114:X149">"往得点表!"&amp;$P114&amp;"17:"&amp;$P114&amp;"27"</f>
        <v>往得点表!17:27</v>
      </c>
      <c r="Y114" t="str">
        <f aca="true" t="shared" si="28" ref="Y114:Y149">"五得点表!"&amp;$P114&amp;"3:"&amp;$P114&amp;"13"</f>
        <v>五得点表!3:13</v>
      </c>
      <c r="Z114" t="str">
        <f aca="true" t="shared" si="29" ref="Z114:Z149">"五得点表!"&amp;$P114&amp;"17:"&amp;$P114&amp;"27"</f>
        <v>五得点表!17:27</v>
      </c>
      <c r="AA114" t="b">
        <f>OR(AND('測定結果'!D68&lt;=幼少年,'測定結果'!K68=""),AND('測定結果'!D68&gt;=壮年,'測定結果'!K68=""))</f>
        <v>1</v>
      </c>
    </row>
    <row r="115" spans="15:27" ht="12">
      <c r="O115">
        <v>66</v>
      </c>
      <c r="P115">
        <f>IF('測定結果'!D69="","",VLOOKUP('測定結果'!D69,年齢変換表,2))</f>
      </c>
      <c r="Q115" t="str">
        <f t="shared" si="20"/>
        <v>立得点表!3:13</v>
      </c>
      <c r="R115" t="str">
        <f t="shared" si="21"/>
        <v>立得点表!17:27</v>
      </c>
      <c r="S115" t="str">
        <f t="shared" si="22"/>
        <v>上得点表!3:13</v>
      </c>
      <c r="T115" t="str">
        <f t="shared" si="23"/>
        <v>上得点表!17:27</v>
      </c>
      <c r="U115" t="str">
        <f t="shared" si="24"/>
        <v>腕得点表!3:13</v>
      </c>
      <c r="V115" t="str">
        <f t="shared" si="25"/>
        <v>腕得点表!17:27</v>
      </c>
      <c r="W115" t="str">
        <f t="shared" si="26"/>
        <v>往得点表!3:13</v>
      </c>
      <c r="X115" t="str">
        <f t="shared" si="27"/>
        <v>往得点表!17:27</v>
      </c>
      <c r="Y115" t="str">
        <f t="shared" si="28"/>
        <v>五得点表!3:13</v>
      </c>
      <c r="Z115" t="str">
        <f t="shared" si="29"/>
        <v>五得点表!17:27</v>
      </c>
      <c r="AA115" t="b">
        <f>OR(AND('測定結果'!D69&lt;=幼少年,'測定結果'!K69=""),AND('測定結果'!D69&gt;=壮年,'測定結果'!K69=""))</f>
        <v>1</v>
      </c>
    </row>
    <row r="116" spans="15:27" ht="12">
      <c r="O116">
        <v>67</v>
      </c>
      <c r="P116">
        <f>IF('測定結果'!D70="","",VLOOKUP('測定結果'!D70,年齢変換表,2))</f>
      </c>
      <c r="Q116" t="str">
        <f t="shared" si="20"/>
        <v>立得点表!3:13</v>
      </c>
      <c r="R116" t="str">
        <f t="shared" si="21"/>
        <v>立得点表!17:27</v>
      </c>
      <c r="S116" t="str">
        <f t="shared" si="22"/>
        <v>上得点表!3:13</v>
      </c>
      <c r="T116" t="str">
        <f t="shared" si="23"/>
        <v>上得点表!17:27</v>
      </c>
      <c r="U116" t="str">
        <f t="shared" si="24"/>
        <v>腕得点表!3:13</v>
      </c>
      <c r="V116" t="str">
        <f t="shared" si="25"/>
        <v>腕得点表!17:27</v>
      </c>
      <c r="W116" t="str">
        <f t="shared" si="26"/>
        <v>往得点表!3:13</v>
      </c>
      <c r="X116" t="str">
        <f t="shared" si="27"/>
        <v>往得点表!17:27</v>
      </c>
      <c r="Y116" t="str">
        <f t="shared" si="28"/>
        <v>五得点表!3:13</v>
      </c>
      <c r="Z116" t="str">
        <f t="shared" si="29"/>
        <v>五得点表!17:27</v>
      </c>
      <c r="AA116" t="b">
        <f>OR(AND('測定結果'!D70&lt;=幼少年,'測定結果'!K70=""),AND('測定結果'!D70&gt;=壮年,'測定結果'!K70=""))</f>
        <v>1</v>
      </c>
    </row>
    <row r="117" spans="15:27" ht="12">
      <c r="O117">
        <v>68</v>
      </c>
      <c r="P117">
        <f>IF('測定結果'!D71="","",VLOOKUP('測定結果'!D71,年齢変換表,2))</f>
      </c>
      <c r="Q117" t="str">
        <f t="shared" si="20"/>
        <v>立得点表!3:13</v>
      </c>
      <c r="R117" t="str">
        <f t="shared" si="21"/>
        <v>立得点表!17:27</v>
      </c>
      <c r="S117" t="str">
        <f t="shared" si="22"/>
        <v>上得点表!3:13</v>
      </c>
      <c r="T117" t="str">
        <f t="shared" si="23"/>
        <v>上得点表!17:27</v>
      </c>
      <c r="U117" t="str">
        <f t="shared" si="24"/>
        <v>腕得点表!3:13</v>
      </c>
      <c r="V117" t="str">
        <f t="shared" si="25"/>
        <v>腕得点表!17:27</v>
      </c>
      <c r="W117" t="str">
        <f t="shared" si="26"/>
        <v>往得点表!3:13</v>
      </c>
      <c r="X117" t="str">
        <f t="shared" si="27"/>
        <v>往得点表!17:27</v>
      </c>
      <c r="Y117" t="str">
        <f t="shared" si="28"/>
        <v>五得点表!3:13</v>
      </c>
      <c r="Z117" t="str">
        <f t="shared" si="29"/>
        <v>五得点表!17:27</v>
      </c>
      <c r="AA117" t="b">
        <f>OR(AND('測定結果'!D71&lt;=幼少年,'測定結果'!K71=""),AND('測定結果'!D71&gt;=壮年,'測定結果'!K71=""))</f>
        <v>1</v>
      </c>
    </row>
    <row r="118" spans="15:27" ht="12">
      <c r="O118">
        <v>69</v>
      </c>
      <c r="P118">
        <f>IF('測定結果'!D72="","",VLOOKUP('測定結果'!D72,年齢変換表,2))</f>
      </c>
      <c r="Q118" t="str">
        <f t="shared" si="20"/>
        <v>立得点表!3:13</v>
      </c>
      <c r="R118" t="str">
        <f t="shared" si="21"/>
        <v>立得点表!17:27</v>
      </c>
      <c r="S118" t="str">
        <f t="shared" si="22"/>
        <v>上得点表!3:13</v>
      </c>
      <c r="T118" t="str">
        <f t="shared" si="23"/>
        <v>上得点表!17:27</v>
      </c>
      <c r="U118" t="str">
        <f t="shared" si="24"/>
        <v>腕得点表!3:13</v>
      </c>
      <c r="V118" t="str">
        <f t="shared" si="25"/>
        <v>腕得点表!17:27</v>
      </c>
      <c r="W118" t="str">
        <f t="shared" si="26"/>
        <v>往得点表!3:13</v>
      </c>
      <c r="X118" t="str">
        <f t="shared" si="27"/>
        <v>往得点表!17:27</v>
      </c>
      <c r="Y118" t="str">
        <f t="shared" si="28"/>
        <v>五得点表!3:13</v>
      </c>
      <c r="Z118" t="str">
        <f t="shared" si="29"/>
        <v>五得点表!17:27</v>
      </c>
      <c r="AA118" t="b">
        <f>OR(AND('測定結果'!D72&lt;=幼少年,'測定結果'!K72=""),AND('測定結果'!D72&gt;=壮年,'測定結果'!K72=""))</f>
        <v>1</v>
      </c>
    </row>
    <row r="119" spans="15:27" ht="12">
      <c r="O119">
        <v>70</v>
      </c>
      <c r="P119">
        <f>IF('測定結果'!D73="","",VLOOKUP('測定結果'!D73,年齢変換表,2))</f>
      </c>
      <c r="Q119" t="str">
        <f t="shared" si="20"/>
        <v>立得点表!3:13</v>
      </c>
      <c r="R119" t="str">
        <f t="shared" si="21"/>
        <v>立得点表!17:27</v>
      </c>
      <c r="S119" t="str">
        <f t="shared" si="22"/>
        <v>上得点表!3:13</v>
      </c>
      <c r="T119" t="str">
        <f t="shared" si="23"/>
        <v>上得点表!17:27</v>
      </c>
      <c r="U119" t="str">
        <f t="shared" si="24"/>
        <v>腕得点表!3:13</v>
      </c>
      <c r="V119" t="str">
        <f t="shared" si="25"/>
        <v>腕得点表!17:27</v>
      </c>
      <c r="W119" t="str">
        <f t="shared" si="26"/>
        <v>往得点表!3:13</v>
      </c>
      <c r="X119" t="str">
        <f t="shared" si="27"/>
        <v>往得点表!17:27</v>
      </c>
      <c r="Y119" t="str">
        <f t="shared" si="28"/>
        <v>五得点表!3:13</v>
      </c>
      <c r="Z119" t="str">
        <f t="shared" si="29"/>
        <v>五得点表!17:27</v>
      </c>
      <c r="AA119" t="b">
        <f>OR(AND('測定結果'!D73&lt;=幼少年,'測定結果'!K73=""),AND('測定結果'!D73&gt;=壮年,'測定結果'!K73=""))</f>
        <v>1</v>
      </c>
    </row>
    <row r="120" spans="15:27" ht="12">
      <c r="O120">
        <v>71</v>
      </c>
      <c r="P120">
        <f>IF('測定結果'!D74="","",VLOOKUP('測定結果'!D74,年齢変換表,2))</f>
      </c>
      <c r="Q120" t="str">
        <f t="shared" si="20"/>
        <v>立得点表!3:13</v>
      </c>
      <c r="R120" t="str">
        <f t="shared" si="21"/>
        <v>立得点表!17:27</v>
      </c>
      <c r="S120" t="str">
        <f t="shared" si="22"/>
        <v>上得点表!3:13</v>
      </c>
      <c r="T120" t="str">
        <f t="shared" si="23"/>
        <v>上得点表!17:27</v>
      </c>
      <c r="U120" t="str">
        <f t="shared" si="24"/>
        <v>腕得点表!3:13</v>
      </c>
      <c r="V120" t="str">
        <f t="shared" si="25"/>
        <v>腕得点表!17:27</v>
      </c>
      <c r="W120" t="str">
        <f t="shared" si="26"/>
        <v>往得点表!3:13</v>
      </c>
      <c r="X120" t="str">
        <f t="shared" si="27"/>
        <v>往得点表!17:27</v>
      </c>
      <c r="Y120" t="str">
        <f t="shared" si="28"/>
        <v>五得点表!3:13</v>
      </c>
      <c r="Z120" t="str">
        <f t="shared" si="29"/>
        <v>五得点表!17:27</v>
      </c>
      <c r="AA120" t="b">
        <f>OR(AND('測定結果'!D74&lt;=幼少年,'測定結果'!K74=""),AND('測定結果'!D74&gt;=壮年,'測定結果'!K74=""))</f>
        <v>1</v>
      </c>
    </row>
    <row r="121" spans="15:27" ht="12">
      <c r="O121">
        <v>72</v>
      </c>
      <c r="P121">
        <f>IF('測定結果'!D75="","",VLOOKUP('測定結果'!D75,年齢変換表,2))</f>
      </c>
      <c r="Q121" t="str">
        <f t="shared" si="20"/>
        <v>立得点表!3:13</v>
      </c>
      <c r="R121" t="str">
        <f t="shared" si="21"/>
        <v>立得点表!17:27</v>
      </c>
      <c r="S121" t="str">
        <f t="shared" si="22"/>
        <v>上得点表!3:13</v>
      </c>
      <c r="T121" t="str">
        <f t="shared" si="23"/>
        <v>上得点表!17:27</v>
      </c>
      <c r="U121" t="str">
        <f t="shared" si="24"/>
        <v>腕得点表!3:13</v>
      </c>
      <c r="V121" t="str">
        <f t="shared" si="25"/>
        <v>腕得点表!17:27</v>
      </c>
      <c r="W121" t="str">
        <f t="shared" si="26"/>
        <v>往得点表!3:13</v>
      </c>
      <c r="X121" t="str">
        <f t="shared" si="27"/>
        <v>往得点表!17:27</v>
      </c>
      <c r="Y121" t="str">
        <f t="shared" si="28"/>
        <v>五得点表!3:13</v>
      </c>
      <c r="Z121" t="str">
        <f t="shared" si="29"/>
        <v>五得点表!17:27</v>
      </c>
      <c r="AA121" t="b">
        <f>OR(AND('測定結果'!D75&lt;=幼少年,'測定結果'!K75=""),AND('測定結果'!D75&gt;=壮年,'測定結果'!K75=""))</f>
        <v>1</v>
      </c>
    </row>
    <row r="122" spans="15:27" ht="12">
      <c r="O122">
        <v>73</v>
      </c>
      <c r="P122">
        <f>IF('測定結果'!D76="","",VLOOKUP('測定結果'!D76,年齢変換表,2))</f>
      </c>
      <c r="Q122" t="str">
        <f t="shared" si="20"/>
        <v>立得点表!3:13</v>
      </c>
      <c r="R122" t="str">
        <f t="shared" si="21"/>
        <v>立得点表!17:27</v>
      </c>
      <c r="S122" t="str">
        <f t="shared" si="22"/>
        <v>上得点表!3:13</v>
      </c>
      <c r="T122" t="str">
        <f t="shared" si="23"/>
        <v>上得点表!17:27</v>
      </c>
      <c r="U122" t="str">
        <f t="shared" si="24"/>
        <v>腕得点表!3:13</v>
      </c>
      <c r="V122" t="str">
        <f t="shared" si="25"/>
        <v>腕得点表!17:27</v>
      </c>
      <c r="W122" t="str">
        <f t="shared" si="26"/>
        <v>往得点表!3:13</v>
      </c>
      <c r="X122" t="str">
        <f t="shared" si="27"/>
        <v>往得点表!17:27</v>
      </c>
      <c r="Y122" t="str">
        <f t="shared" si="28"/>
        <v>五得点表!3:13</v>
      </c>
      <c r="Z122" t="str">
        <f t="shared" si="29"/>
        <v>五得点表!17:27</v>
      </c>
      <c r="AA122" t="b">
        <f>OR(AND('測定結果'!D76&lt;=幼少年,'測定結果'!K76=""),AND('測定結果'!D76&gt;=壮年,'測定結果'!K76=""))</f>
        <v>1</v>
      </c>
    </row>
    <row r="123" spans="15:27" ht="12">
      <c r="O123">
        <v>74</v>
      </c>
      <c r="P123">
        <f>IF('測定結果'!D77="","",VLOOKUP('測定結果'!D77,年齢変換表,2))</f>
      </c>
      <c r="Q123" t="str">
        <f t="shared" si="20"/>
        <v>立得点表!3:13</v>
      </c>
      <c r="R123" t="str">
        <f t="shared" si="21"/>
        <v>立得点表!17:27</v>
      </c>
      <c r="S123" t="str">
        <f t="shared" si="22"/>
        <v>上得点表!3:13</v>
      </c>
      <c r="T123" t="str">
        <f t="shared" si="23"/>
        <v>上得点表!17:27</v>
      </c>
      <c r="U123" t="str">
        <f t="shared" si="24"/>
        <v>腕得点表!3:13</v>
      </c>
      <c r="V123" t="str">
        <f t="shared" si="25"/>
        <v>腕得点表!17:27</v>
      </c>
      <c r="W123" t="str">
        <f t="shared" si="26"/>
        <v>往得点表!3:13</v>
      </c>
      <c r="X123" t="str">
        <f t="shared" si="27"/>
        <v>往得点表!17:27</v>
      </c>
      <c r="Y123" t="str">
        <f t="shared" si="28"/>
        <v>五得点表!3:13</v>
      </c>
      <c r="Z123" t="str">
        <f t="shared" si="29"/>
        <v>五得点表!17:27</v>
      </c>
      <c r="AA123" t="b">
        <f>OR(AND('測定結果'!D77&lt;=幼少年,'測定結果'!K77=""),AND('測定結果'!D77&gt;=壮年,'測定結果'!K77=""))</f>
        <v>1</v>
      </c>
    </row>
    <row r="124" spans="15:27" ht="12">
      <c r="O124">
        <v>75</v>
      </c>
      <c r="P124">
        <f>IF('測定結果'!D78="","",VLOOKUP('測定結果'!D78,年齢変換表,2))</f>
      </c>
      <c r="Q124" t="str">
        <f t="shared" si="20"/>
        <v>立得点表!3:13</v>
      </c>
      <c r="R124" t="str">
        <f t="shared" si="21"/>
        <v>立得点表!17:27</v>
      </c>
      <c r="S124" t="str">
        <f t="shared" si="22"/>
        <v>上得点表!3:13</v>
      </c>
      <c r="T124" t="str">
        <f t="shared" si="23"/>
        <v>上得点表!17:27</v>
      </c>
      <c r="U124" t="str">
        <f t="shared" si="24"/>
        <v>腕得点表!3:13</v>
      </c>
      <c r="V124" t="str">
        <f t="shared" si="25"/>
        <v>腕得点表!17:27</v>
      </c>
      <c r="W124" t="str">
        <f t="shared" si="26"/>
        <v>往得点表!3:13</v>
      </c>
      <c r="X124" t="str">
        <f t="shared" si="27"/>
        <v>往得点表!17:27</v>
      </c>
      <c r="Y124" t="str">
        <f t="shared" si="28"/>
        <v>五得点表!3:13</v>
      </c>
      <c r="Z124" t="str">
        <f t="shared" si="29"/>
        <v>五得点表!17:27</v>
      </c>
      <c r="AA124" t="b">
        <f>OR(AND('測定結果'!D78&lt;=幼少年,'測定結果'!K78=""),AND('測定結果'!D78&gt;=壮年,'測定結果'!K78=""))</f>
        <v>1</v>
      </c>
    </row>
    <row r="125" spans="15:27" ht="12">
      <c r="O125">
        <v>76</v>
      </c>
      <c r="P125">
        <f>IF('測定結果'!D79="","",VLOOKUP('測定結果'!D79,年齢変換表,2))</f>
      </c>
      <c r="Q125" t="str">
        <f t="shared" si="20"/>
        <v>立得点表!3:13</v>
      </c>
      <c r="R125" t="str">
        <f t="shared" si="21"/>
        <v>立得点表!17:27</v>
      </c>
      <c r="S125" t="str">
        <f t="shared" si="22"/>
        <v>上得点表!3:13</v>
      </c>
      <c r="T125" t="str">
        <f t="shared" si="23"/>
        <v>上得点表!17:27</v>
      </c>
      <c r="U125" t="str">
        <f t="shared" si="24"/>
        <v>腕得点表!3:13</v>
      </c>
      <c r="V125" t="str">
        <f t="shared" si="25"/>
        <v>腕得点表!17:27</v>
      </c>
      <c r="W125" t="str">
        <f t="shared" si="26"/>
        <v>往得点表!3:13</v>
      </c>
      <c r="X125" t="str">
        <f t="shared" si="27"/>
        <v>往得点表!17:27</v>
      </c>
      <c r="Y125" t="str">
        <f t="shared" si="28"/>
        <v>五得点表!3:13</v>
      </c>
      <c r="Z125" t="str">
        <f t="shared" si="29"/>
        <v>五得点表!17:27</v>
      </c>
      <c r="AA125" t="b">
        <f>OR(AND('測定結果'!D79&lt;=幼少年,'測定結果'!K79=""),AND('測定結果'!D79&gt;=壮年,'測定結果'!K79=""))</f>
        <v>1</v>
      </c>
    </row>
    <row r="126" spans="15:27" ht="12">
      <c r="O126">
        <v>77</v>
      </c>
      <c r="P126">
        <f>IF('測定結果'!D80="","",VLOOKUP('測定結果'!D80,年齢変換表,2))</f>
      </c>
      <c r="Q126" t="str">
        <f t="shared" si="20"/>
        <v>立得点表!3:13</v>
      </c>
      <c r="R126" t="str">
        <f t="shared" si="21"/>
        <v>立得点表!17:27</v>
      </c>
      <c r="S126" t="str">
        <f t="shared" si="22"/>
        <v>上得点表!3:13</v>
      </c>
      <c r="T126" t="str">
        <f t="shared" si="23"/>
        <v>上得点表!17:27</v>
      </c>
      <c r="U126" t="str">
        <f t="shared" si="24"/>
        <v>腕得点表!3:13</v>
      </c>
      <c r="V126" t="str">
        <f t="shared" si="25"/>
        <v>腕得点表!17:27</v>
      </c>
      <c r="W126" t="str">
        <f t="shared" si="26"/>
        <v>往得点表!3:13</v>
      </c>
      <c r="X126" t="str">
        <f t="shared" si="27"/>
        <v>往得点表!17:27</v>
      </c>
      <c r="Y126" t="str">
        <f t="shared" si="28"/>
        <v>五得点表!3:13</v>
      </c>
      <c r="Z126" t="str">
        <f t="shared" si="29"/>
        <v>五得点表!17:27</v>
      </c>
      <c r="AA126" t="b">
        <f>OR(AND('測定結果'!D80&lt;=幼少年,'測定結果'!K80=""),AND('測定結果'!D80&gt;=壮年,'測定結果'!K80=""))</f>
        <v>1</v>
      </c>
    </row>
    <row r="127" spans="15:27" ht="12">
      <c r="O127">
        <v>78</v>
      </c>
      <c r="P127">
        <f>IF('測定結果'!D81="","",VLOOKUP('測定結果'!D81,年齢変換表,2))</f>
      </c>
      <c r="Q127" t="str">
        <f t="shared" si="20"/>
        <v>立得点表!3:13</v>
      </c>
      <c r="R127" t="str">
        <f t="shared" si="21"/>
        <v>立得点表!17:27</v>
      </c>
      <c r="S127" t="str">
        <f t="shared" si="22"/>
        <v>上得点表!3:13</v>
      </c>
      <c r="T127" t="str">
        <f t="shared" si="23"/>
        <v>上得点表!17:27</v>
      </c>
      <c r="U127" t="str">
        <f t="shared" si="24"/>
        <v>腕得点表!3:13</v>
      </c>
      <c r="V127" t="str">
        <f t="shared" si="25"/>
        <v>腕得点表!17:27</v>
      </c>
      <c r="W127" t="str">
        <f t="shared" si="26"/>
        <v>往得点表!3:13</v>
      </c>
      <c r="X127" t="str">
        <f t="shared" si="27"/>
        <v>往得点表!17:27</v>
      </c>
      <c r="Y127" t="str">
        <f t="shared" si="28"/>
        <v>五得点表!3:13</v>
      </c>
      <c r="Z127" t="str">
        <f t="shared" si="29"/>
        <v>五得点表!17:27</v>
      </c>
      <c r="AA127" t="b">
        <f>OR(AND('測定結果'!D81&lt;=幼少年,'測定結果'!K81=""),AND('測定結果'!D81&gt;=壮年,'測定結果'!K81=""))</f>
        <v>1</v>
      </c>
    </row>
    <row r="128" spans="15:27" ht="12">
      <c r="O128">
        <v>79</v>
      </c>
      <c r="P128">
        <f>IF('測定結果'!D82="","",VLOOKUP('測定結果'!D82,年齢変換表,2))</f>
      </c>
      <c r="Q128" t="str">
        <f t="shared" si="20"/>
        <v>立得点表!3:13</v>
      </c>
      <c r="R128" t="str">
        <f t="shared" si="21"/>
        <v>立得点表!17:27</v>
      </c>
      <c r="S128" t="str">
        <f t="shared" si="22"/>
        <v>上得点表!3:13</v>
      </c>
      <c r="T128" t="str">
        <f t="shared" si="23"/>
        <v>上得点表!17:27</v>
      </c>
      <c r="U128" t="str">
        <f t="shared" si="24"/>
        <v>腕得点表!3:13</v>
      </c>
      <c r="V128" t="str">
        <f t="shared" si="25"/>
        <v>腕得点表!17:27</v>
      </c>
      <c r="W128" t="str">
        <f t="shared" si="26"/>
        <v>往得点表!3:13</v>
      </c>
      <c r="X128" t="str">
        <f t="shared" si="27"/>
        <v>往得点表!17:27</v>
      </c>
      <c r="Y128" t="str">
        <f t="shared" si="28"/>
        <v>五得点表!3:13</v>
      </c>
      <c r="Z128" t="str">
        <f t="shared" si="29"/>
        <v>五得点表!17:27</v>
      </c>
      <c r="AA128" t="b">
        <f>OR(AND('測定結果'!D82&lt;=幼少年,'測定結果'!K82=""),AND('測定結果'!D82&gt;=壮年,'測定結果'!K82=""))</f>
        <v>1</v>
      </c>
    </row>
    <row r="129" spans="15:27" ht="12">
      <c r="O129">
        <v>80</v>
      </c>
      <c r="P129">
        <f>IF('測定結果'!D83="","",VLOOKUP('測定結果'!D83,年齢変換表,2))</f>
      </c>
      <c r="Q129" t="str">
        <f t="shared" si="20"/>
        <v>立得点表!3:13</v>
      </c>
      <c r="R129" t="str">
        <f t="shared" si="21"/>
        <v>立得点表!17:27</v>
      </c>
      <c r="S129" t="str">
        <f t="shared" si="22"/>
        <v>上得点表!3:13</v>
      </c>
      <c r="T129" t="str">
        <f t="shared" si="23"/>
        <v>上得点表!17:27</v>
      </c>
      <c r="U129" t="str">
        <f t="shared" si="24"/>
        <v>腕得点表!3:13</v>
      </c>
      <c r="V129" t="str">
        <f t="shared" si="25"/>
        <v>腕得点表!17:27</v>
      </c>
      <c r="W129" t="str">
        <f t="shared" si="26"/>
        <v>往得点表!3:13</v>
      </c>
      <c r="X129" t="str">
        <f t="shared" si="27"/>
        <v>往得点表!17:27</v>
      </c>
      <c r="Y129" t="str">
        <f t="shared" si="28"/>
        <v>五得点表!3:13</v>
      </c>
      <c r="Z129" t="str">
        <f t="shared" si="29"/>
        <v>五得点表!17:27</v>
      </c>
      <c r="AA129" t="b">
        <f>OR(AND('測定結果'!D83&lt;=幼少年,'測定結果'!K83=""),AND('測定結果'!D83&gt;=壮年,'測定結果'!K83=""))</f>
        <v>1</v>
      </c>
    </row>
    <row r="130" spans="15:27" ht="12">
      <c r="O130">
        <v>81</v>
      </c>
      <c r="P130">
        <f>IF('測定結果'!D84="","",VLOOKUP('測定結果'!D84,年齢変換表,2))</f>
      </c>
      <c r="Q130" t="str">
        <f t="shared" si="20"/>
        <v>立得点表!3:13</v>
      </c>
      <c r="R130" t="str">
        <f t="shared" si="21"/>
        <v>立得点表!17:27</v>
      </c>
      <c r="S130" t="str">
        <f t="shared" si="22"/>
        <v>上得点表!3:13</v>
      </c>
      <c r="T130" t="str">
        <f t="shared" si="23"/>
        <v>上得点表!17:27</v>
      </c>
      <c r="U130" t="str">
        <f t="shared" si="24"/>
        <v>腕得点表!3:13</v>
      </c>
      <c r="V130" t="str">
        <f t="shared" si="25"/>
        <v>腕得点表!17:27</v>
      </c>
      <c r="W130" t="str">
        <f t="shared" si="26"/>
        <v>往得点表!3:13</v>
      </c>
      <c r="X130" t="str">
        <f t="shared" si="27"/>
        <v>往得点表!17:27</v>
      </c>
      <c r="Y130" t="str">
        <f t="shared" si="28"/>
        <v>五得点表!3:13</v>
      </c>
      <c r="Z130" t="str">
        <f t="shared" si="29"/>
        <v>五得点表!17:27</v>
      </c>
      <c r="AA130" t="b">
        <f>OR(AND('測定結果'!D84&lt;=幼少年,'測定結果'!K84=""),AND('測定結果'!D84&gt;=壮年,'測定結果'!K84=""))</f>
        <v>1</v>
      </c>
    </row>
    <row r="131" spans="15:27" ht="12">
      <c r="O131">
        <v>82</v>
      </c>
      <c r="P131">
        <f>IF('測定結果'!D85="","",VLOOKUP('測定結果'!D85,年齢変換表,2))</f>
      </c>
      <c r="Q131" t="str">
        <f t="shared" si="20"/>
        <v>立得点表!3:13</v>
      </c>
      <c r="R131" t="str">
        <f t="shared" si="21"/>
        <v>立得点表!17:27</v>
      </c>
      <c r="S131" t="str">
        <f t="shared" si="22"/>
        <v>上得点表!3:13</v>
      </c>
      <c r="T131" t="str">
        <f t="shared" si="23"/>
        <v>上得点表!17:27</v>
      </c>
      <c r="U131" t="str">
        <f t="shared" si="24"/>
        <v>腕得点表!3:13</v>
      </c>
      <c r="V131" t="str">
        <f t="shared" si="25"/>
        <v>腕得点表!17:27</v>
      </c>
      <c r="W131" t="str">
        <f t="shared" si="26"/>
        <v>往得点表!3:13</v>
      </c>
      <c r="X131" t="str">
        <f t="shared" si="27"/>
        <v>往得点表!17:27</v>
      </c>
      <c r="Y131" t="str">
        <f t="shared" si="28"/>
        <v>五得点表!3:13</v>
      </c>
      <c r="Z131" t="str">
        <f t="shared" si="29"/>
        <v>五得点表!17:27</v>
      </c>
      <c r="AA131" t="b">
        <f>OR(AND('測定結果'!D85&lt;=幼少年,'測定結果'!K85=""),AND('測定結果'!D85&gt;=壮年,'測定結果'!K85=""))</f>
        <v>1</v>
      </c>
    </row>
    <row r="132" spans="15:27" ht="12">
      <c r="O132">
        <v>83</v>
      </c>
      <c r="P132">
        <f>IF('測定結果'!D86="","",VLOOKUP('測定結果'!D86,年齢変換表,2))</f>
      </c>
      <c r="Q132" t="str">
        <f t="shared" si="20"/>
        <v>立得点表!3:13</v>
      </c>
      <c r="R132" t="str">
        <f t="shared" si="21"/>
        <v>立得点表!17:27</v>
      </c>
      <c r="S132" t="str">
        <f t="shared" si="22"/>
        <v>上得点表!3:13</v>
      </c>
      <c r="T132" t="str">
        <f t="shared" si="23"/>
        <v>上得点表!17:27</v>
      </c>
      <c r="U132" t="str">
        <f t="shared" si="24"/>
        <v>腕得点表!3:13</v>
      </c>
      <c r="V132" t="str">
        <f t="shared" si="25"/>
        <v>腕得点表!17:27</v>
      </c>
      <c r="W132" t="str">
        <f t="shared" si="26"/>
        <v>往得点表!3:13</v>
      </c>
      <c r="X132" t="str">
        <f t="shared" si="27"/>
        <v>往得点表!17:27</v>
      </c>
      <c r="Y132" t="str">
        <f t="shared" si="28"/>
        <v>五得点表!3:13</v>
      </c>
      <c r="Z132" t="str">
        <f t="shared" si="29"/>
        <v>五得点表!17:27</v>
      </c>
      <c r="AA132" t="b">
        <f>OR(AND('測定結果'!D86&lt;=幼少年,'測定結果'!K86=""),AND('測定結果'!D86&gt;=壮年,'測定結果'!K86=""))</f>
        <v>1</v>
      </c>
    </row>
    <row r="133" spans="15:27" ht="12">
      <c r="O133">
        <v>84</v>
      </c>
      <c r="P133">
        <f>IF('測定結果'!D87="","",VLOOKUP('測定結果'!D87,年齢変換表,2))</f>
      </c>
      <c r="Q133" t="str">
        <f t="shared" si="20"/>
        <v>立得点表!3:13</v>
      </c>
      <c r="R133" t="str">
        <f t="shared" si="21"/>
        <v>立得点表!17:27</v>
      </c>
      <c r="S133" t="str">
        <f t="shared" si="22"/>
        <v>上得点表!3:13</v>
      </c>
      <c r="T133" t="str">
        <f t="shared" si="23"/>
        <v>上得点表!17:27</v>
      </c>
      <c r="U133" t="str">
        <f t="shared" si="24"/>
        <v>腕得点表!3:13</v>
      </c>
      <c r="V133" t="str">
        <f t="shared" si="25"/>
        <v>腕得点表!17:27</v>
      </c>
      <c r="W133" t="str">
        <f t="shared" si="26"/>
        <v>往得点表!3:13</v>
      </c>
      <c r="X133" t="str">
        <f t="shared" si="27"/>
        <v>往得点表!17:27</v>
      </c>
      <c r="Y133" t="str">
        <f t="shared" si="28"/>
        <v>五得点表!3:13</v>
      </c>
      <c r="Z133" t="str">
        <f t="shared" si="29"/>
        <v>五得点表!17:27</v>
      </c>
      <c r="AA133" t="b">
        <f>OR(AND('測定結果'!D87&lt;=幼少年,'測定結果'!K87=""),AND('測定結果'!D87&gt;=壮年,'測定結果'!K87=""))</f>
        <v>1</v>
      </c>
    </row>
    <row r="134" spans="15:27" ht="12">
      <c r="O134">
        <v>85</v>
      </c>
      <c r="P134">
        <f>IF('測定結果'!D88="","",VLOOKUP('測定結果'!D88,年齢変換表,2))</f>
      </c>
      <c r="Q134" t="str">
        <f t="shared" si="20"/>
        <v>立得点表!3:13</v>
      </c>
      <c r="R134" t="str">
        <f t="shared" si="21"/>
        <v>立得点表!17:27</v>
      </c>
      <c r="S134" t="str">
        <f t="shared" si="22"/>
        <v>上得点表!3:13</v>
      </c>
      <c r="T134" t="str">
        <f t="shared" si="23"/>
        <v>上得点表!17:27</v>
      </c>
      <c r="U134" t="str">
        <f t="shared" si="24"/>
        <v>腕得点表!3:13</v>
      </c>
      <c r="V134" t="str">
        <f t="shared" si="25"/>
        <v>腕得点表!17:27</v>
      </c>
      <c r="W134" t="str">
        <f t="shared" si="26"/>
        <v>往得点表!3:13</v>
      </c>
      <c r="X134" t="str">
        <f t="shared" si="27"/>
        <v>往得点表!17:27</v>
      </c>
      <c r="Y134" t="str">
        <f t="shared" si="28"/>
        <v>五得点表!3:13</v>
      </c>
      <c r="Z134" t="str">
        <f t="shared" si="29"/>
        <v>五得点表!17:27</v>
      </c>
      <c r="AA134" t="b">
        <f>OR(AND('測定結果'!D88&lt;=幼少年,'測定結果'!K88=""),AND('測定結果'!D88&gt;=壮年,'測定結果'!K88=""))</f>
        <v>1</v>
      </c>
    </row>
    <row r="135" spans="15:27" ht="12">
      <c r="O135">
        <v>86</v>
      </c>
      <c r="P135">
        <f>IF('測定結果'!D89="","",VLOOKUP('測定結果'!D89,年齢変換表,2))</f>
      </c>
      <c r="Q135" t="str">
        <f t="shared" si="20"/>
        <v>立得点表!3:13</v>
      </c>
      <c r="R135" t="str">
        <f t="shared" si="21"/>
        <v>立得点表!17:27</v>
      </c>
      <c r="S135" t="str">
        <f t="shared" si="22"/>
        <v>上得点表!3:13</v>
      </c>
      <c r="T135" t="str">
        <f t="shared" si="23"/>
        <v>上得点表!17:27</v>
      </c>
      <c r="U135" t="str">
        <f t="shared" si="24"/>
        <v>腕得点表!3:13</v>
      </c>
      <c r="V135" t="str">
        <f t="shared" si="25"/>
        <v>腕得点表!17:27</v>
      </c>
      <c r="W135" t="str">
        <f t="shared" si="26"/>
        <v>往得点表!3:13</v>
      </c>
      <c r="X135" t="str">
        <f t="shared" si="27"/>
        <v>往得点表!17:27</v>
      </c>
      <c r="Y135" t="str">
        <f t="shared" si="28"/>
        <v>五得点表!3:13</v>
      </c>
      <c r="Z135" t="str">
        <f t="shared" si="29"/>
        <v>五得点表!17:27</v>
      </c>
      <c r="AA135" t="b">
        <f>OR(AND('測定結果'!D89&lt;=幼少年,'測定結果'!K89=""),AND('測定結果'!D89&gt;=壮年,'測定結果'!K89=""))</f>
        <v>1</v>
      </c>
    </row>
    <row r="136" spans="15:27" ht="12">
      <c r="O136">
        <v>87</v>
      </c>
      <c r="P136">
        <f>IF('測定結果'!D90="","",VLOOKUP('測定結果'!D90,年齢変換表,2))</f>
      </c>
      <c r="Q136" t="str">
        <f t="shared" si="20"/>
        <v>立得点表!3:13</v>
      </c>
      <c r="R136" t="str">
        <f t="shared" si="21"/>
        <v>立得点表!17:27</v>
      </c>
      <c r="S136" t="str">
        <f t="shared" si="22"/>
        <v>上得点表!3:13</v>
      </c>
      <c r="T136" t="str">
        <f t="shared" si="23"/>
        <v>上得点表!17:27</v>
      </c>
      <c r="U136" t="str">
        <f t="shared" si="24"/>
        <v>腕得点表!3:13</v>
      </c>
      <c r="V136" t="str">
        <f t="shared" si="25"/>
        <v>腕得点表!17:27</v>
      </c>
      <c r="W136" t="str">
        <f t="shared" si="26"/>
        <v>往得点表!3:13</v>
      </c>
      <c r="X136" t="str">
        <f t="shared" si="27"/>
        <v>往得点表!17:27</v>
      </c>
      <c r="Y136" t="str">
        <f t="shared" si="28"/>
        <v>五得点表!3:13</v>
      </c>
      <c r="Z136" t="str">
        <f t="shared" si="29"/>
        <v>五得点表!17:27</v>
      </c>
      <c r="AA136" t="b">
        <f>OR(AND('測定結果'!D90&lt;=幼少年,'測定結果'!K90=""),AND('測定結果'!D90&gt;=壮年,'測定結果'!K90=""))</f>
        <v>1</v>
      </c>
    </row>
    <row r="137" spans="15:27" ht="12">
      <c r="O137">
        <v>88</v>
      </c>
      <c r="P137">
        <f>IF('測定結果'!D91="","",VLOOKUP('測定結果'!D91,年齢変換表,2))</f>
      </c>
      <c r="Q137" t="str">
        <f t="shared" si="20"/>
        <v>立得点表!3:13</v>
      </c>
      <c r="R137" t="str">
        <f t="shared" si="21"/>
        <v>立得点表!17:27</v>
      </c>
      <c r="S137" t="str">
        <f t="shared" si="22"/>
        <v>上得点表!3:13</v>
      </c>
      <c r="T137" t="str">
        <f t="shared" si="23"/>
        <v>上得点表!17:27</v>
      </c>
      <c r="U137" t="str">
        <f t="shared" si="24"/>
        <v>腕得点表!3:13</v>
      </c>
      <c r="V137" t="str">
        <f t="shared" si="25"/>
        <v>腕得点表!17:27</v>
      </c>
      <c r="W137" t="str">
        <f t="shared" si="26"/>
        <v>往得点表!3:13</v>
      </c>
      <c r="X137" t="str">
        <f t="shared" si="27"/>
        <v>往得点表!17:27</v>
      </c>
      <c r="Y137" t="str">
        <f t="shared" si="28"/>
        <v>五得点表!3:13</v>
      </c>
      <c r="Z137" t="str">
        <f t="shared" si="29"/>
        <v>五得点表!17:27</v>
      </c>
      <c r="AA137" t="b">
        <f>OR(AND('測定結果'!D91&lt;=幼少年,'測定結果'!K91=""),AND('測定結果'!D91&gt;=壮年,'測定結果'!K91=""))</f>
        <v>1</v>
      </c>
    </row>
    <row r="138" spans="15:27" ht="12">
      <c r="O138">
        <v>89</v>
      </c>
      <c r="P138">
        <f>IF('測定結果'!D92="","",VLOOKUP('測定結果'!D92,年齢変換表,2))</f>
      </c>
      <c r="Q138" t="str">
        <f t="shared" si="20"/>
        <v>立得点表!3:13</v>
      </c>
      <c r="R138" t="str">
        <f t="shared" si="21"/>
        <v>立得点表!17:27</v>
      </c>
      <c r="S138" t="str">
        <f t="shared" si="22"/>
        <v>上得点表!3:13</v>
      </c>
      <c r="T138" t="str">
        <f t="shared" si="23"/>
        <v>上得点表!17:27</v>
      </c>
      <c r="U138" t="str">
        <f t="shared" si="24"/>
        <v>腕得点表!3:13</v>
      </c>
      <c r="V138" t="str">
        <f t="shared" si="25"/>
        <v>腕得点表!17:27</v>
      </c>
      <c r="W138" t="str">
        <f t="shared" si="26"/>
        <v>往得点表!3:13</v>
      </c>
      <c r="X138" t="str">
        <f t="shared" si="27"/>
        <v>往得点表!17:27</v>
      </c>
      <c r="Y138" t="str">
        <f t="shared" si="28"/>
        <v>五得点表!3:13</v>
      </c>
      <c r="Z138" t="str">
        <f t="shared" si="29"/>
        <v>五得点表!17:27</v>
      </c>
      <c r="AA138" t="b">
        <f>OR(AND('測定結果'!D92&lt;=幼少年,'測定結果'!K92=""),AND('測定結果'!D92&gt;=壮年,'測定結果'!K92=""))</f>
        <v>1</v>
      </c>
    </row>
    <row r="139" spans="15:27" ht="12">
      <c r="O139">
        <v>90</v>
      </c>
      <c r="P139">
        <f>IF('測定結果'!D93="","",VLOOKUP('測定結果'!D93,年齢変換表,2))</f>
      </c>
      <c r="Q139" t="str">
        <f t="shared" si="20"/>
        <v>立得点表!3:13</v>
      </c>
      <c r="R139" t="str">
        <f t="shared" si="21"/>
        <v>立得点表!17:27</v>
      </c>
      <c r="S139" t="str">
        <f t="shared" si="22"/>
        <v>上得点表!3:13</v>
      </c>
      <c r="T139" t="str">
        <f t="shared" si="23"/>
        <v>上得点表!17:27</v>
      </c>
      <c r="U139" t="str">
        <f t="shared" si="24"/>
        <v>腕得点表!3:13</v>
      </c>
      <c r="V139" t="str">
        <f t="shared" si="25"/>
        <v>腕得点表!17:27</v>
      </c>
      <c r="W139" t="str">
        <f t="shared" si="26"/>
        <v>往得点表!3:13</v>
      </c>
      <c r="X139" t="str">
        <f t="shared" si="27"/>
        <v>往得点表!17:27</v>
      </c>
      <c r="Y139" t="str">
        <f t="shared" si="28"/>
        <v>五得点表!3:13</v>
      </c>
      <c r="Z139" t="str">
        <f t="shared" si="29"/>
        <v>五得点表!17:27</v>
      </c>
      <c r="AA139" t="b">
        <f>OR(AND('測定結果'!D93&lt;=幼少年,'測定結果'!K93=""),AND('測定結果'!D93&gt;=壮年,'測定結果'!K93=""))</f>
        <v>1</v>
      </c>
    </row>
    <row r="140" spans="15:27" ht="12">
      <c r="O140">
        <v>91</v>
      </c>
      <c r="P140">
        <f>IF('測定結果'!D94="","",VLOOKUP('測定結果'!D94,年齢変換表,2))</f>
      </c>
      <c r="Q140" t="str">
        <f t="shared" si="20"/>
        <v>立得点表!3:13</v>
      </c>
      <c r="R140" t="str">
        <f t="shared" si="21"/>
        <v>立得点表!17:27</v>
      </c>
      <c r="S140" t="str">
        <f t="shared" si="22"/>
        <v>上得点表!3:13</v>
      </c>
      <c r="T140" t="str">
        <f t="shared" si="23"/>
        <v>上得点表!17:27</v>
      </c>
      <c r="U140" t="str">
        <f t="shared" si="24"/>
        <v>腕得点表!3:13</v>
      </c>
      <c r="V140" t="str">
        <f t="shared" si="25"/>
        <v>腕得点表!17:27</v>
      </c>
      <c r="W140" t="str">
        <f t="shared" si="26"/>
        <v>往得点表!3:13</v>
      </c>
      <c r="X140" t="str">
        <f t="shared" si="27"/>
        <v>往得点表!17:27</v>
      </c>
      <c r="Y140" t="str">
        <f t="shared" si="28"/>
        <v>五得点表!3:13</v>
      </c>
      <c r="Z140" t="str">
        <f t="shared" si="29"/>
        <v>五得点表!17:27</v>
      </c>
      <c r="AA140" t="b">
        <f>OR(AND('測定結果'!D94&lt;=幼少年,'測定結果'!K94=""),AND('測定結果'!D94&gt;=壮年,'測定結果'!K94=""))</f>
        <v>1</v>
      </c>
    </row>
    <row r="141" spans="15:27" ht="12">
      <c r="O141">
        <v>92</v>
      </c>
      <c r="P141">
        <f>IF('測定結果'!D95="","",VLOOKUP('測定結果'!D95,年齢変換表,2))</f>
      </c>
      <c r="Q141" t="str">
        <f t="shared" si="20"/>
        <v>立得点表!3:13</v>
      </c>
      <c r="R141" t="str">
        <f t="shared" si="21"/>
        <v>立得点表!17:27</v>
      </c>
      <c r="S141" t="str">
        <f t="shared" si="22"/>
        <v>上得点表!3:13</v>
      </c>
      <c r="T141" t="str">
        <f t="shared" si="23"/>
        <v>上得点表!17:27</v>
      </c>
      <c r="U141" t="str">
        <f t="shared" si="24"/>
        <v>腕得点表!3:13</v>
      </c>
      <c r="V141" t="str">
        <f t="shared" si="25"/>
        <v>腕得点表!17:27</v>
      </c>
      <c r="W141" t="str">
        <f t="shared" si="26"/>
        <v>往得点表!3:13</v>
      </c>
      <c r="X141" t="str">
        <f t="shared" si="27"/>
        <v>往得点表!17:27</v>
      </c>
      <c r="Y141" t="str">
        <f t="shared" si="28"/>
        <v>五得点表!3:13</v>
      </c>
      <c r="Z141" t="str">
        <f t="shared" si="29"/>
        <v>五得点表!17:27</v>
      </c>
      <c r="AA141" t="b">
        <f>OR(AND('測定結果'!D95&lt;=幼少年,'測定結果'!K95=""),AND('測定結果'!D95&gt;=壮年,'測定結果'!K95=""))</f>
        <v>1</v>
      </c>
    </row>
    <row r="142" spans="15:27" ht="12">
      <c r="O142">
        <v>93</v>
      </c>
      <c r="P142">
        <f>IF('測定結果'!D96="","",VLOOKUP('測定結果'!D96,年齢変換表,2))</f>
      </c>
      <c r="Q142" t="str">
        <f t="shared" si="20"/>
        <v>立得点表!3:13</v>
      </c>
      <c r="R142" t="str">
        <f t="shared" si="21"/>
        <v>立得点表!17:27</v>
      </c>
      <c r="S142" t="str">
        <f t="shared" si="22"/>
        <v>上得点表!3:13</v>
      </c>
      <c r="T142" t="str">
        <f t="shared" si="23"/>
        <v>上得点表!17:27</v>
      </c>
      <c r="U142" t="str">
        <f t="shared" si="24"/>
        <v>腕得点表!3:13</v>
      </c>
      <c r="V142" t="str">
        <f t="shared" si="25"/>
        <v>腕得点表!17:27</v>
      </c>
      <c r="W142" t="str">
        <f t="shared" si="26"/>
        <v>往得点表!3:13</v>
      </c>
      <c r="X142" t="str">
        <f t="shared" si="27"/>
        <v>往得点表!17:27</v>
      </c>
      <c r="Y142" t="str">
        <f t="shared" si="28"/>
        <v>五得点表!3:13</v>
      </c>
      <c r="Z142" t="str">
        <f t="shared" si="29"/>
        <v>五得点表!17:27</v>
      </c>
      <c r="AA142" t="b">
        <f>OR(AND('測定結果'!D96&lt;=幼少年,'測定結果'!K96=""),AND('測定結果'!D96&gt;=壮年,'測定結果'!K96=""))</f>
        <v>1</v>
      </c>
    </row>
    <row r="143" spans="15:27" ht="12">
      <c r="O143">
        <v>94</v>
      </c>
      <c r="P143">
        <f>IF('測定結果'!D97="","",VLOOKUP('測定結果'!D97,年齢変換表,2))</f>
      </c>
      <c r="Q143" t="str">
        <f t="shared" si="20"/>
        <v>立得点表!3:13</v>
      </c>
      <c r="R143" t="str">
        <f t="shared" si="21"/>
        <v>立得点表!17:27</v>
      </c>
      <c r="S143" t="str">
        <f t="shared" si="22"/>
        <v>上得点表!3:13</v>
      </c>
      <c r="T143" t="str">
        <f t="shared" si="23"/>
        <v>上得点表!17:27</v>
      </c>
      <c r="U143" t="str">
        <f t="shared" si="24"/>
        <v>腕得点表!3:13</v>
      </c>
      <c r="V143" t="str">
        <f t="shared" si="25"/>
        <v>腕得点表!17:27</v>
      </c>
      <c r="W143" t="str">
        <f t="shared" si="26"/>
        <v>往得点表!3:13</v>
      </c>
      <c r="X143" t="str">
        <f t="shared" si="27"/>
        <v>往得点表!17:27</v>
      </c>
      <c r="Y143" t="str">
        <f t="shared" si="28"/>
        <v>五得点表!3:13</v>
      </c>
      <c r="Z143" t="str">
        <f t="shared" si="29"/>
        <v>五得点表!17:27</v>
      </c>
      <c r="AA143" t="b">
        <f>OR(AND('測定結果'!D97&lt;=幼少年,'測定結果'!K97=""),AND('測定結果'!D97&gt;=壮年,'測定結果'!K97=""))</f>
        <v>1</v>
      </c>
    </row>
    <row r="144" spans="15:27" ht="12">
      <c r="O144">
        <v>95</v>
      </c>
      <c r="P144">
        <f>IF('測定結果'!D98="","",VLOOKUP('測定結果'!D98,年齢変換表,2))</f>
      </c>
      <c r="Q144" t="str">
        <f t="shared" si="20"/>
        <v>立得点表!3:13</v>
      </c>
      <c r="R144" t="str">
        <f t="shared" si="21"/>
        <v>立得点表!17:27</v>
      </c>
      <c r="S144" t="str">
        <f t="shared" si="22"/>
        <v>上得点表!3:13</v>
      </c>
      <c r="T144" t="str">
        <f t="shared" si="23"/>
        <v>上得点表!17:27</v>
      </c>
      <c r="U144" t="str">
        <f t="shared" si="24"/>
        <v>腕得点表!3:13</v>
      </c>
      <c r="V144" t="str">
        <f t="shared" si="25"/>
        <v>腕得点表!17:27</v>
      </c>
      <c r="W144" t="str">
        <f t="shared" si="26"/>
        <v>往得点表!3:13</v>
      </c>
      <c r="X144" t="str">
        <f t="shared" si="27"/>
        <v>往得点表!17:27</v>
      </c>
      <c r="Y144" t="str">
        <f t="shared" si="28"/>
        <v>五得点表!3:13</v>
      </c>
      <c r="Z144" t="str">
        <f t="shared" si="29"/>
        <v>五得点表!17:27</v>
      </c>
      <c r="AA144" t="b">
        <f>OR(AND('測定結果'!D98&lt;=幼少年,'測定結果'!K98=""),AND('測定結果'!D98&gt;=壮年,'測定結果'!K98=""))</f>
        <v>1</v>
      </c>
    </row>
    <row r="145" spans="15:27" ht="12">
      <c r="O145">
        <v>96</v>
      </c>
      <c r="P145">
        <f>IF('測定結果'!D99="","",VLOOKUP('測定結果'!D99,年齢変換表,2))</f>
      </c>
      <c r="Q145" t="str">
        <f t="shared" si="20"/>
        <v>立得点表!3:13</v>
      </c>
      <c r="R145" t="str">
        <f t="shared" si="21"/>
        <v>立得点表!17:27</v>
      </c>
      <c r="S145" t="str">
        <f t="shared" si="22"/>
        <v>上得点表!3:13</v>
      </c>
      <c r="T145" t="str">
        <f t="shared" si="23"/>
        <v>上得点表!17:27</v>
      </c>
      <c r="U145" t="str">
        <f t="shared" si="24"/>
        <v>腕得点表!3:13</v>
      </c>
      <c r="V145" t="str">
        <f t="shared" si="25"/>
        <v>腕得点表!17:27</v>
      </c>
      <c r="W145" t="str">
        <f t="shared" si="26"/>
        <v>往得点表!3:13</v>
      </c>
      <c r="X145" t="str">
        <f t="shared" si="27"/>
        <v>往得点表!17:27</v>
      </c>
      <c r="Y145" t="str">
        <f t="shared" si="28"/>
        <v>五得点表!3:13</v>
      </c>
      <c r="Z145" t="str">
        <f t="shared" si="29"/>
        <v>五得点表!17:27</v>
      </c>
      <c r="AA145" t="b">
        <f>OR(AND('測定結果'!D99&lt;=幼少年,'測定結果'!K99=""),AND('測定結果'!D99&gt;=壮年,'測定結果'!K99=""))</f>
        <v>1</v>
      </c>
    </row>
    <row r="146" spans="15:27" ht="12">
      <c r="O146">
        <v>97</v>
      </c>
      <c r="P146">
        <f>IF('測定結果'!D100="","",VLOOKUP('測定結果'!D100,年齢変換表,2))</f>
      </c>
      <c r="Q146" t="str">
        <f t="shared" si="20"/>
        <v>立得点表!3:13</v>
      </c>
      <c r="R146" t="str">
        <f t="shared" si="21"/>
        <v>立得点表!17:27</v>
      </c>
      <c r="S146" t="str">
        <f t="shared" si="22"/>
        <v>上得点表!3:13</v>
      </c>
      <c r="T146" t="str">
        <f t="shared" si="23"/>
        <v>上得点表!17:27</v>
      </c>
      <c r="U146" t="str">
        <f t="shared" si="24"/>
        <v>腕得点表!3:13</v>
      </c>
      <c r="V146" t="str">
        <f t="shared" si="25"/>
        <v>腕得点表!17:27</v>
      </c>
      <c r="W146" t="str">
        <f t="shared" si="26"/>
        <v>往得点表!3:13</v>
      </c>
      <c r="X146" t="str">
        <f t="shared" si="27"/>
        <v>往得点表!17:27</v>
      </c>
      <c r="Y146" t="str">
        <f t="shared" si="28"/>
        <v>五得点表!3:13</v>
      </c>
      <c r="Z146" t="str">
        <f t="shared" si="29"/>
        <v>五得点表!17:27</v>
      </c>
      <c r="AA146" t="b">
        <f>OR(AND('測定結果'!D100&lt;=幼少年,'測定結果'!K100=""),AND('測定結果'!D100&gt;=壮年,'測定結果'!K100=""))</f>
        <v>1</v>
      </c>
    </row>
    <row r="147" spans="15:27" ht="12">
      <c r="O147">
        <v>98</v>
      </c>
      <c r="P147">
        <f>IF('測定結果'!D101="","",VLOOKUP('測定結果'!D101,年齢変換表,2))</f>
      </c>
      <c r="Q147" t="str">
        <f t="shared" si="20"/>
        <v>立得点表!3:13</v>
      </c>
      <c r="R147" t="str">
        <f t="shared" si="21"/>
        <v>立得点表!17:27</v>
      </c>
      <c r="S147" t="str">
        <f t="shared" si="22"/>
        <v>上得点表!3:13</v>
      </c>
      <c r="T147" t="str">
        <f t="shared" si="23"/>
        <v>上得点表!17:27</v>
      </c>
      <c r="U147" t="str">
        <f t="shared" si="24"/>
        <v>腕得点表!3:13</v>
      </c>
      <c r="V147" t="str">
        <f t="shared" si="25"/>
        <v>腕得点表!17:27</v>
      </c>
      <c r="W147" t="str">
        <f t="shared" si="26"/>
        <v>往得点表!3:13</v>
      </c>
      <c r="X147" t="str">
        <f t="shared" si="27"/>
        <v>往得点表!17:27</v>
      </c>
      <c r="Y147" t="str">
        <f t="shared" si="28"/>
        <v>五得点表!3:13</v>
      </c>
      <c r="Z147" t="str">
        <f t="shared" si="29"/>
        <v>五得点表!17:27</v>
      </c>
      <c r="AA147" t="b">
        <f>OR(AND('測定結果'!D101&lt;=幼少年,'測定結果'!K101=""),AND('測定結果'!D101&gt;=壮年,'測定結果'!K101=""))</f>
        <v>1</v>
      </c>
    </row>
    <row r="148" spans="15:27" ht="12">
      <c r="O148">
        <v>99</v>
      </c>
      <c r="P148">
        <f>IF('測定結果'!D102="","",VLOOKUP('測定結果'!D102,年齢変換表,2))</f>
      </c>
      <c r="Q148" t="str">
        <f t="shared" si="20"/>
        <v>立得点表!3:13</v>
      </c>
      <c r="R148" t="str">
        <f t="shared" si="21"/>
        <v>立得点表!17:27</v>
      </c>
      <c r="S148" t="str">
        <f t="shared" si="22"/>
        <v>上得点表!3:13</v>
      </c>
      <c r="T148" t="str">
        <f t="shared" si="23"/>
        <v>上得点表!17:27</v>
      </c>
      <c r="U148" t="str">
        <f t="shared" si="24"/>
        <v>腕得点表!3:13</v>
      </c>
      <c r="V148" t="str">
        <f t="shared" si="25"/>
        <v>腕得点表!17:27</v>
      </c>
      <c r="W148" t="str">
        <f t="shared" si="26"/>
        <v>往得点表!3:13</v>
      </c>
      <c r="X148" t="str">
        <f t="shared" si="27"/>
        <v>往得点表!17:27</v>
      </c>
      <c r="Y148" t="str">
        <f t="shared" si="28"/>
        <v>五得点表!3:13</v>
      </c>
      <c r="Z148" t="str">
        <f t="shared" si="29"/>
        <v>五得点表!17:27</v>
      </c>
      <c r="AA148" t="b">
        <f>OR(AND('測定結果'!D102&lt;=幼少年,'測定結果'!K102=""),AND('測定結果'!D102&gt;=壮年,'測定結果'!K102=""))</f>
        <v>1</v>
      </c>
    </row>
    <row r="149" spans="15:27" ht="12">
      <c r="O149">
        <v>100</v>
      </c>
      <c r="P149">
        <f>IF('測定結果'!D103="","",VLOOKUP('測定結果'!D103,年齢変換表,2))</f>
      </c>
      <c r="Q149" t="str">
        <f t="shared" si="20"/>
        <v>立得点表!3:13</v>
      </c>
      <c r="R149" t="str">
        <f t="shared" si="21"/>
        <v>立得点表!17:27</v>
      </c>
      <c r="S149" t="str">
        <f t="shared" si="22"/>
        <v>上得点表!3:13</v>
      </c>
      <c r="T149" t="str">
        <f t="shared" si="23"/>
        <v>上得点表!17:27</v>
      </c>
      <c r="U149" t="str">
        <f t="shared" si="24"/>
        <v>腕得点表!3:13</v>
      </c>
      <c r="V149" t="str">
        <f t="shared" si="25"/>
        <v>腕得点表!17:27</v>
      </c>
      <c r="W149" t="str">
        <f t="shared" si="26"/>
        <v>往得点表!3:13</v>
      </c>
      <c r="X149" t="str">
        <f t="shared" si="27"/>
        <v>往得点表!17:27</v>
      </c>
      <c r="Y149" t="str">
        <f t="shared" si="28"/>
        <v>五得点表!3:13</v>
      </c>
      <c r="Z149" t="str">
        <f t="shared" si="29"/>
        <v>五得点表!17:27</v>
      </c>
      <c r="AA149" t="b">
        <f>OR(AND('測定結果'!D103&lt;=幼少年,'測定結果'!K103=""),AND('測定結果'!D103&gt;=壮年,'測定結果'!K103=""))</f>
        <v>1</v>
      </c>
    </row>
  </sheetData>
  <sheetProtection sheet="1" objects="1" scenarios="1"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"/>
    </sheetView>
  </sheetViews>
  <sheetFormatPr defaultColWidth="11.125" defaultRowHeight="12.75"/>
  <cols>
    <col min="1" max="25" width="4.75390625" style="0" customWidth="1"/>
    <col min="26" max="92" width="5.375" style="0" customWidth="1"/>
    <col min="93" max="114" width="5.25390625" style="0" customWidth="1"/>
  </cols>
  <sheetData>
    <row r="1" spans="1:14" ht="12">
      <c r="A1" t="s">
        <v>31</v>
      </c>
      <c r="M1">
        <f ca="1">CELL("col",M2)</f>
        <v>13</v>
      </c>
      <c r="N1">
        <f>COLUMN(M2)</f>
        <v>13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86</v>
      </c>
      <c r="B4">
        <v>107</v>
      </c>
      <c r="C4">
        <v>118</v>
      </c>
      <c r="D4">
        <v>130</v>
      </c>
      <c r="E4">
        <v>138</v>
      </c>
      <c r="F4">
        <v>146</v>
      </c>
      <c r="G4">
        <v>154</v>
      </c>
      <c r="H4">
        <v>169</v>
      </c>
      <c r="I4">
        <v>176</v>
      </c>
      <c r="J4">
        <v>196</v>
      </c>
      <c r="K4">
        <v>200</v>
      </c>
      <c r="L4">
        <v>209</v>
      </c>
      <c r="M4">
        <v>208</v>
      </c>
      <c r="N4">
        <v>207</v>
      </c>
      <c r="O4">
        <v>204</v>
      </c>
      <c r="P4">
        <v>198</v>
      </c>
      <c r="Q4">
        <v>192</v>
      </c>
      <c r="R4">
        <v>185</v>
      </c>
      <c r="S4">
        <v>172</v>
      </c>
      <c r="T4">
        <v>158</v>
      </c>
      <c r="U4">
        <v>148</v>
      </c>
      <c r="V4">
        <v>129</v>
      </c>
      <c r="W4">
        <v>113</v>
      </c>
      <c r="X4">
        <v>105</v>
      </c>
      <c r="Y4">
        <v>1</v>
      </c>
    </row>
    <row r="5" spans="1:25" ht="12">
      <c r="A5">
        <v>93</v>
      </c>
      <c r="B5">
        <v>114</v>
      </c>
      <c r="C5">
        <v>125</v>
      </c>
      <c r="D5">
        <v>136</v>
      </c>
      <c r="E5">
        <v>145</v>
      </c>
      <c r="F5">
        <v>153</v>
      </c>
      <c r="G5">
        <v>162</v>
      </c>
      <c r="H5">
        <v>177</v>
      </c>
      <c r="I5">
        <v>185</v>
      </c>
      <c r="J5">
        <v>204</v>
      </c>
      <c r="K5">
        <v>208</v>
      </c>
      <c r="L5">
        <v>216</v>
      </c>
      <c r="M5">
        <v>214</v>
      </c>
      <c r="N5">
        <v>213</v>
      </c>
      <c r="O5">
        <v>210</v>
      </c>
      <c r="P5">
        <v>202</v>
      </c>
      <c r="Q5">
        <v>197</v>
      </c>
      <c r="R5">
        <v>190</v>
      </c>
      <c r="S5">
        <v>182</v>
      </c>
      <c r="T5">
        <v>167</v>
      </c>
      <c r="U5">
        <v>158</v>
      </c>
      <c r="V5">
        <v>140</v>
      </c>
      <c r="W5">
        <v>124</v>
      </c>
      <c r="X5">
        <v>116</v>
      </c>
      <c r="Y5">
        <v>2</v>
      </c>
    </row>
    <row r="6" spans="1:25" ht="12">
      <c r="A6">
        <v>101</v>
      </c>
      <c r="B6">
        <v>121</v>
      </c>
      <c r="C6">
        <v>132</v>
      </c>
      <c r="D6">
        <v>143</v>
      </c>
      <c r="E6">
        <v>151</v>
      </c>
      <c r="F6">
        <v>160</v>
      </c>
      <c r="G6">
        <v>169</v>
      </c>
      <c r="H6">
        <v>185</v>
      </c>
      <c r="I6">
        <v>194</v>
      </c>
      <c r="J6">
        <v>211</v>
      </c>
      <c r="K6">
        <v>216</v>
      </c>
      <c r="L6">
        <v>223</v>
      </c>
      <c r="M6">
        <v>221</v>
      </c>
      <c r="N6">
        <v>220</v>
      </c>
      <c r="O6">
        <v>217</v>
      </c>
      <c r="P6">
        <v>209</v>
      </c>
      <c r="Q6">
        <v>202</v>
      </c>
      <c r="R6">
        <v>197</v>
      </c>
      <c r="S6">
        <v>190</v>
      </c>
      <c r="T6">
        <v>177</v>
      </c>
      <c r="U6">
        <v>168</v>
      </c>
      <c r="V6">
        <v>152</v>
      </c>
      <c r="W6">
        <v>134</v>
      </c>
      <c r="X6">
        <v>127</v>
      </c>
      <c r="Y6">
        <v>3</v>
      </c>
    </row>
    <row r="7" spans="1:25" ht="12">
      <c r="A7">
        <v>108</v>
      </c>
      <c r="B7">
        <v>128</v>
      </c>
      <c r="C7">
        <v>139</v>
      </c>
      <c r="D7">
        <v>149</v>
      </c>
      <c r="E7">
        <v>158</v>
      </c>
      <c r="F7">
        <v>167</v>
      </c>
      <c r="G7">
        <v>177</v>
      </c>
      <c r="H7">
        <v>194</v>
      </c>
      <c r="I7">
        <v>203</v>
      </c>
      <c r="J7">
        <v>219</v>
      </c>
      <c r="K7">
        <v>223</v>
      </c>
      <c r="L7">
        <v>231</v>
      </c>
      <c r="M7">
        <v>228</v>
      </c>
      <c r="N7">
        <v>227</v>
      </c>
      <c r="O7">
        <v>224</v>
      </c>
      <c r="P7">
        <v>216</v>
      </c>
      <c r="Q7">
        <v>210</v>
      </c>
      <c r="R7">
        <v>205</v>
      </c>
      <c r="S7">
        <v>198</v>
      </c>
      <c r="T7">
        <v>186</v>
      </c>
      <c r="U7">
        <v>178</v>
      </c>
      <c r="V7">
        <v>164</v>
      </c>
      <c r="W7">
        <v>145</v>
      </c>
      <c r="X7">
        <v>137</v>
      </c>
      <c r="Y7">
        <v>4</v>
      </c>
    </row>
    <row r="8" spans="1:25" ht="12">
      <c r="A8">
        <v>116</v>
      </c>
      <c r="B8">
        <v>136</v>
      </c>
      <c r="C8">
        <v>146</v>
      </c>
      <c r="D8">
        <v>156</v>
      </c>
      <c r="E8">
        <v>164</v>
      </c>
      <c r="F8">
        <v>174</v>
      </c>
      <c r="G8">
        <v>184</v>
      </c>
      <c r="H8">
        <v>202</v>
      </c>
      <c r="I8">
        <v>212</v>
      </c>
      <c r="J8">
        <v>226</v>
      </c>
      <c r="K8">
        <v>231</v>
      </c>
      <c r="L8" s="98">
        <v>238</v>
      </c>
      <c r="M8">
        <v>235</v>
      </c>
      <c r="N8">
        <v>234</v>
      </c>
      <c r="O8">
        <v>230</v>
      </c>
      <c r="P8">
        <v>221</v>
      </c>
      <c r="Q8">
        <v>214</v>
      </c>
      <c r="R8">
        <v>209</v>
      </c>
      <c r="S8">
        <v>203</v>
      </c>
      <c r="T8">
        <v>196</v>
      </c>
      <c r="U8">
        <v>188</v>
      </c>
      <c r="V8">
        <v>175</v>
      </c>
      <c r="W8">
        <v>156</v>
      </c>
      <c r="X8" s="98">
        <v>148</v>
      </c>
      <c r="Y8">
        <v>5</v>
      </c>
    </row>
    <row r="9" spans="1:25" ht="12">
      <c r="A9">
        <v>123</v>
      </c>
      <c r="B9">
        <v>143</v>
      </c>
      <c r="C9">
        <v>152</v>
      </c>
      <c r="D9">
        <v>163</v>
      </c>
      <c r="E9">
        <v>171</v>
      </c>
      <c r="F9">
        <v>181</v>
      </c>
      <c r="G9">
        <v>192</v>
      </c>
      <c r="H9">
        <v>210</v>
      </c>
      <c r="I9">
        <v>221</v>
      </c>
      <c r="J9">
        <v>234</v>
      </c>
      <c r="K9">
        <v>239</v>
      </c>
      <c r="L9">
        <v>245</v>
      </c>
      <c r="M9">
        <v>242</v>
      </c>
      <c r="N9">
        <v>241</v>
      </c>
      <c r="O9">
        <v>238</v>
      </c>
      <c r="P9">
        <v>234</v>
      </c>
      <c r="Q9">
        <v>225</v>
      </c>
      <c r="R9">
        <v>220</v>
      </c>
      <c r="S9">
        <v>213</v>
      </c>
      <c r="T9">
        <v>206</v>
      </c>
      <c r="U9">
        <v>198</v>
      </c>
      <c r="V9">
        <v>187</v>
      </c>
      <c r="W9">
        <v>167</v>
      </c>
      <c r="X9">
        <v>159</v>
      </c>
      <c r="Y9">
        <v>6</v>
      </c>
    </row>
    <row r="10" spans="1:25" ht="12">
      <c r="A10">
        <v>131</v>
      </c>
      <c r="B10">
        <v>150</v>
      </c>
      <c r="C10">
        <v>159</v>
      </c>
      <c r="D10">
        <v>169</v>
      </c>
      <c r="E10">
        <v>177</v>
      </c>
      <c r="F10">
        <v>188</v>
      </c>
      <c r="G10">
        <v>199</v>
      </c>
      <c r="H10">
        <v>218</v>
      </c>
      <c r="I10">
        <v>230</v>
      </c>
      <c r="J10">
        <v>241</v>
      </c>
      <c r="K10">
        <v>246</v>
      </c>
      <c r="L10">
        <v>252</v>
      </c>
      <c r="M10">
        <v>249</v>
      </c>
      <c r="N10">
        <v>248</v>
      </c>
      <c r="O10">
        <v>245</v>
      </c>
      <c r="P10">
        <v>242</v>
      </c>
      <c r="Q10">
        <v>237</v>
      </c>
      <c r="R10">
        <v>231</v>
      </c>
      <c r="S10">
        <v>223</v>
      </c>
      <c r="T10">
        <v>215</v>
      </c>
      <c r="U10">
        <v>208</v>
      </c>
      <c r="V10">
        <v>198</v>
      </c>
      <c r="W10">
        <v>178</v>
      </c>
      <c r="X10">
        <v>170</v>
      </c>
      <c r="Y10">
        <v>7</v>
      </c>
    </row>
    <row r="11" spans="1:25" ht="12">
      <c r="A11">
        <v>138</v>
      </c>
      <c r="B11">
        <v>157</v>
      </c>
      <c r="C11">
        <v>166</v>
      </c>
      <c r="D11">
        <v>176</v>
      </c>
      <c r="E11">
        <v>184</v>
      </c>
      <c r="F11">
        <v>195</v>
      </c>
      <c r="G11">
        <v>207</v>
      </c>
      <c r="H11">
        <v>226</v>
      </c>
      <c r="I11">
        <v>240</v>
      </c>
      <c r="J11">
        <v>249</v>
      </c>
      <c r="K11">
        <v>254</v>
      </c>
      <c r="L11">
        <v>260</v>
      </c>
      <c r="M11">
        <v>256</v>
      </c>
      <c r="N11">
        <v>255</v>
      </c>
      <c r="O11">
        <v>252</v>
      </c>
      <c r="P11">
        <v>250</v>
      </c>
      <c r="Q11">
        <v>247</v>
      </c>
      <c r="R11">
        <v>242</v>
      </c>
      <c r="S11">
        <v>233</v>
      </c>
      <c r="T11">
        <v>225</v>
      </c>
      <c r="U11">
        <v>218</v>
      </c>
      <c r="V11">
        <v>210</v>
      </c>
      <c r="W11">
        <v>189</v>
      </c>
      <c r="X11">
        <v>181</v>
      </c>
      <c r="Y11">
        <v>8</v>
      </c>
    </row>
    <row r="12" spans="1:25" ht="12">
      <c r="A12">
        <v>146</v>
      </c>
      <c r="B12">
        <v>165</v>
      </c>
      <c r="C12">
        <v>173</v>
      </c>
      <c r="D12">
        <v>182</v>
      </c>
      <c r="E12">
        <v>190</v>
      </c>
      <c r="F12">
        <v>202</v>
      </c>
      <c r="G12">
        <v>214</v>
      </c>
      <c r="H12">
        <v>234</v>
      </c>
      <c r="I12">
        <v>249</v>
      </c>
      <c r="J12">
        <v>256</v>
      </c>
      <c r="K12">
        <v>262</v>
      </c>
      <c r="L12">
        <v>267</v>
      </c>
      <c r="M12">
        <v>262</v>
      </c>
      <c r="N12">
        <v>261</v>
      </c>
      <c r="O12">
        <v>258</v>
      </c>
      <c r="P12">
        <v>255</v>
      </c>
      <c r="Q12">
        <v>252</v>
      </c>
      <c r="R12">
        <v>251</v>
      </c>
      <c r="S12">
        <v>243</v>
      </c>
      <c r="T12">
        <v>234</v>
      </c>
      <c r="U12">
        <v>228</v>
      </c>
      <c r="V12">
        <v>222</v>
      </c>
      <c r="W12">
        <v>199</v>
      </c>
      <c r="X12">
        <v>191</v>
      </c>
      <c r="Y12">
        <v>9</v>
      </c>
    </row>
    <row r="13" spans="1:25" ht="12">
      <c r="A13">
        <v>153</v>
      </c>
      <c r="B13">
        <v>172</v>
      </c>
      <c r="C13">
        <v>180</v>
      </c>
      <c r="D13">
        <v>189</v>
      </c>
      <c r="E13">
        <v>197</v>
      </c>
      <c r="F13">
        <v>209</v>
      </c>
      <c r="G13">
        <v>222</v>
      </c>
      <c r="H13">
        <v>242</v>
      </c>
      <c r="I13">
        <v>258</v>
      </c>
      <c r="J13">
        <v>264</v>
      </c>
      <c r="K13">
        <v>270</v>
      </c>
      <c r="L13">
        <v>274</v>
      </c>
      <c r="M13">
        <v>269</v>
      </c>
      <c r="N13">
        <v>268</v>
      </c>
      <c r="O13">
        <v>265</v>
      </c>
      <c r="P13">
        <v>262</v>
      </c>
      <c r="Q13">
        <v>259</v>
      </c>
      <c r="R13">
        <v>257</v>
      </c>
      <c r="S13">
        <v>253</v>
      </c>
      <c r="T13">
        <v>244</v>
      </c>
      <c r="U13">
        <v>238</v>
      </c>
      <c r="V13">
        <v>231</v>
      </c>
      <c r="W13">
        <v>210</v>
      </c>
      <c r="X13">
        <v>202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">
      <c r="A18">
        <v>79</v>
      </c>
      <c r="B18">
        <v>90</v>
      </c>
      <c r="C18">
        <v>105</v>
      </c>
      <c r="D18">
        <v>118</v>
      </c>
      <c r="E18">
        <v>128</v>
      </c>
      <c r="F18">
        <v>132</v>
      </c>
      <c r="G18">
        <v>144</v>
      </c>
      <c r="H18">
        <v>147</v>
      </c>
      <c r="I18">
        <v>152</v>
      </c>
      <c r="J18">
        <v>158</v>
      </c>
      <c r="K18">
        <v>161</v>
      </c>
      <c r="L18">
        <v>156</v>
      </c>
      <c r="M18">
        <v>153</v>
      </c>
      <c r="N18">
        <v>150</v>
      </c>
      <c r="O18">
        <v>139</v>
      </c>
      <c r="P18">
        <v>138</v>
      </c>
      <c r="Q18">
        <v>135</v>
      </c>
      <c r="R18">
        <v>129</v>
      </c>
      <c r="S18">
        <v>121</v>
      </c>
      <c r="T18">
        <v>115</v>
      </c>
      <c r="U18">
        <v>104</v>
      </c>
      <c r="V18">
        <v>82</v>
      </c>
      <c r="W18">
        <v>77</v>
      </c>
      <c r="X18">
        <v>64</v>
      </c>
      <c r="Y18">
        <v>1</v>
      </c>
    </row>
    <row r="19" spans="1:25" ht="12">
      <c r="A19">
        <v>86</v>
      </c>
      <c r="B19">
        <v>98</v>
      </c>
      <c r="C19">
        <v>112</v>
      </c>
      <c r="D19">
        <v>125</v>
      </c>
      <c r="E19">
        <v>135</v>
      </c>
      <c r="F19">
        <v>140</v>
      </c>
      <c r="G19">
        <v>151</v>
      </c>
      <c r="H19">
        <v>154</v>
      </c>
      <c r="I19">
        <v>159</v>
      </c>
      <c r="J19">
        <v>164</v>
      </c>
      <c r="K19">
        <v>167</v>
      </c>
      <c r="L19">
        <v>162</v>
      </c>
      <c r="M19">
        <v>160</v>
      </c>
      <c r="N19">
        <v>158</v>
      </c>
      <c r="O19">
        <v>148</v>
      </c>
      <c r="P19">
        <v>147</v>
      </c>
      <c r="Q19">
        <v>142</v>
      </c>
      <c r="R19">
        <v>137</v>
      </c>
      <c r="S19">
        <v>129</v>
      </c>
      <c r="T19">
        <v>123</v>
      </c>
      <c r="U19">
        <v>113</v>
      </c>
      <c r="V19">
        <v>91</v>
      </c>
      <c r="W19">
        <v>86</v>
      </c>
      <c r="X19">
        <v>73</v>
      </c>
      <c r="Y19">
        <v>2</v>
      </c>
    </row>
    <row r="20" spans="1:25" ht="12">
      <c r="A20">
        <v>92</v>
      </c>
      <c r="B20">
        <v>106</v>
      </c>
      <c r="C20">
        <v>120</v>
      </c>
      <c r="D20">
        <v>132</v>
      </c>
      <c r="E20">
        <v>142</v>
      </c>
      <c r="F20">
        <v>148</v>
      </c>
      <c r="G20">
        <v>158</v>
      </c>
      <c r="H20">
        <v>161</v>
      </c>
      <c r="I20">
        <v>166</v>
      </c>
      <c r="J20">
        <v>171</v>
      </c>
      <c r="K20">
        <v>174</v>
      </c>
      <c r="L20">
        <v>169</v>
      </c>
      <c r="M20">
        <v>167</v>
      </c>
      <c r="N20">
        <v>166</v>
      </c>
      <c r="O20">
        <v>157</v>
      </c>
      <c r="P20">
        <v>156</v>
      </c>
      <c r="Q20">
        <v>150</v>
      </c>
      <c r="R20">
        <v>144</v>
      </c>
      <c r="S20">
        <v>137</v>
      </c>
      <c r="T20">
        <v>131</v>
      </c>
      <c r="U20">
        <v>121</v>
      </c>
      <c r="V20">
        <v>101</v>
      </c>
      <c r="W20">
        <v>94</v>
      </c>
      <c r="X20">
        <v>83</v>
      </c>
      <c r="Y20">
        <v>3</v>
      </c>
    </row>
    <row r="21" spans="1:25" ht="12">
      <c r="A21">
        <v>99</v>
      </c>
      <c r="B21">
        <v>114</v>
      </c>
      <c r="C21">
        <v>127</v>
      </c>
      <c r="D21">
        <v>139</v>
      </c>
      <c r="E21">
        <v>149</v>
      </c>
      <c r="F21">
        <v>155</v>
      </c>
      <c r="G21">
        <v>165</v>
      </c>
      <c r="H21">
        <v>168</v>
      </c>
      <c r="I21">
        <v>173</v>
      </c>
      <c r="J21">
        <v>178</v>
      </c>
      <c r="K21">
        <v>181</v>
      </c>
      <c r="L21">
        <v>176</v>
      </c>
      <c r="M21">
        <v>175</v>
      </c>
      <c r="N21">
        <v>174</v>
      </c>
      <c r="O21">
        <v>166</v>
      </c>
      <c r="P21">
        <v>165</v>
      </c>
      <c r="Q21">
        <v>157</v>
      </c>
      <c r="R21">
        <v>152</v>
      </c>
      <c r="S21">
        <v>146</v>
      </c>
      <c r="T21">
        <v>139</v>
      </c>
      <c r="U21">
        <v>130</v>
      </c>
      <c r="V21">
        <v>111</v>
      </c>
      <c r="W21">
        <v>102</v>
      </c>
      <c r="X21">
        <v>92</v>
      </c>
      <c r="Y21">
        <v>4</v>
      </c>
    </row>
    <row r="22" spans="1:25" ht="12">
      <c r="A22">
        <v>105</v>
      </c>
      <c r="B22">
        <v>121</v>
      </c>
      <c r="C22">
        <v>135</v>
      </c>
      <c r="D22">
        <v>146</v>
      </c>
      <c r="E22">
        <v>156</v>
      </c>
      <c r="F22">
        <v>163</v>
      </c>
      <c r="G22">
        <v>172</v>
      </c>
      <c r="H22">
        <v>175</v>
      </c>
      <c r="I22">
        <v>180</v>
      </c>
      <c r="J22">
        <v>185</v>
      </c>
      <c r="K22">
        <v>188</v>
      </c>
      <c r="L22">
        <v>184</v>
      </c>
      <c r="M22">
        <v>183</v>
      </c>
      <c r="N22">
        <v>182</v>
      </c>
      <c r="O22">
        <v>175</v>
      </c>
      <c r="P22">
        <v>174</v>
      </c>
      <c r="Q22">
        <v>164</v>
      </c>
      <c r="R22">
        <v>160</v>
      </c>
      <c r="S22">
        <v>154</v>
      </c>
      <c r="T22">
        <v>147</v>
      </c>
      <c r="U22">
        <v>138</v>
      </c>
      <c r="V22">
        <v>121</v>
      </c>
      <c r="W22">
        <v>110</v>
      </c>
      <c r="X22">
        <v>101</v>
      </c>
      <c r="Y22">
        <v>5</v>
      </c>
    </row>
    <row r="23" spans="1:25" ht="12">
      <c r="A23">
        <v>112</v>
      </c>
      <c r="B23">
        <v>129</v>
      </c>
      <c r="C23">
        <v>142</v>
      </c>
      <c r="D23">
        <v>153</v>
      </c>
      <c r="E23">
        <v>163</v>
      </c>
      <c r="F23">
        <v>171</v>
      </c>
      <c r="G23">
        <v>179</v>
      </c>
      <c r="H23">
        <v>183</v>
      </c>
      <c r="I23">
        <v>189</v>
      </c>
      <c r="J23">
        <v>194</v>
      </c>
      <c r="K23">
        <v>197</v>
      </c>
      <c r="L23">
        <v>192</v>
      </c>
      <c r="M23">
        <v>191</v>
      </c>
      <c r="N23">
        <v>190</v>
      </c>
      <c r="O23">
        <v>183</v>
      </c>
      <c r="P23">
        <v>182</v>
      </c>
      <c r="Q23">
        <v>172</v>
      </c>
      <c r="R23">
        <v>168</v>
      </c>
      <c r="S23">
        <v>162</v>
      </c>
      <c r="T23">
        <v>155</v>
      </c>
      <c r="U23">
        <v>146</v>
      </c>
      <c r="V23">
        <v>131</v>
      </c>
      <c r="W23">
        <v>118</v>
      </c>
      <c r="X23">
        <v>110</v>
      </c>
      <c r="Y23">
        <v>6</v>
      </c>
    </row>
    <row r="24" spans="1:25" ht="12">
      <c r="A24">
        <v>118</v>
      </c>
      <c r="B24">
        <v>137</v>
      </c>
      <c r="C24">
        <v>150</v>
      </c>
      <c r="D24">
        <v>160</v>
      </c>
      <c r="E24">
        <v>170</v>
      </c>
      <c r="F24">
        <v>178</v>
      </c>
      <c r="G24">
        <v>186</v>
      </c>
      <c r="H24">
        <v>191</v>
      </c>
      <c r="I24">
        <v>197</v>
      </c>
      <c r="J24">
        <v>202</v>
      </c>
      <c r="K24">
        <v>205</v>
      </c>
      <c r="L24">
        <v>202</v>
      </c>
      <c r="M24">
        <v>200</v>
      </c>
      <c r="N24">
        <v>198</v>
      </c>
      <c r="O24">
        <v>192</v>
      </c>
      <c r="P24">
        <v>191</v>
      </c>
      <c r="Q24">
        <v>179</v>
      </c>
      <c r="R24">
        <v>176</v>
      </c>
      <c r="S24">
        <v>170</v>
      </c>
      <c r="T24">
        <v>163</v>
      </c>
      <c r="U24">
        <v>155</v>
      </c>
      <c r="V24">
        <v>141</v>
      </c>
      <c r="W24">
        <v>126</v>
      </c>
      <c r="X24">
        <v>119</v>
      </c>
      <c r="Y24">
        <v>7</v>
      </c>
    </row>
    <row r="25" spans="1:25" ht="12">
      <c r="A25">
        <v>125</v>
      </c>
      <c r="B25">
        <v>145</v>
      </c>
      <c r="C25">
        <v>157</v>
      </c>
      <c r="D25">
        <v>167</v>
      </c>
      <c r="E25">
        <v>177</v>
      </c>
      <c r="F25">
        <v>186</v>
      </c>
      <c r="G25">
        <v>193</v>
      </c>
      <c r="H25">
        <v>199</v>
      </c>
      <c r="I25">
        <v>206</v>
      </c>
      <c r="J25">
        <v>211</v>
      </c>
      <c r="K25">
        <v>214</v>
      </c>
      <c r="L25">
        <v>210</v>
      </c>
      <c r="M25">
        <v>208</v>
      </c>
      <c r="N25">
        <v>206</v>
      </c>
      <c r="O25">
        <v>201</v>
      </c>
      <c r="P25">
        <v>200</v>
      </c>
      <c r="Q25">
        <v>186</v>
      </c>
      <c r="R25">
        <v>184</v>
      </c>
      <c r="S25">
        <v>179</v>
      </c>
      <c r="T25">
        <v>171</v>
      </c>
      <c r="U25">
        <v>163</v>
      </c>
      <c r="V25">
        <v>151</v>
      </c>
      <c r="W25">
        <v>134</v>
      </c>
      <c r="X25">
        <v>129</v>
      </c>
      <c r="Y25">
        <v>8</v>
      </c>
    </row>
    <row r="26" spans="1:25" ht="12">
      <c r="A26">
        <v>131</v>
      </c>
      <c r="B26">
        <v>152</v>
      </c>
      <c r="C26">
        <v>165</v>
      </c>
      <c r="D26">
        <v>174</v>
      </c>
      <c r="E26">
        <v>184</v>
      </c>
      <c r="F26">
        <v>194</v>
      </c>
      <c r="G26">
        <v>201</v>
      </c>
      <c r="H26">
        <v>206</v>
      </c>
      <c r="I26">
        <v>215</v>
      </c>
      <c r="J26">
        <v>220</v>
      </c>
      <c r="K26">
        <v>223</v>
      </c>
      <c r="L26">
        <v>218</v>
      </c>
      <c r="M26">
        <v>216</v>
      </c>
      <c r="N26">
        <v>214</v>
      </c>
      <c r="O26">
        <v>210</v>
      </c>
      <c r="P26">
        <v>209</v>
      </c>
      <c r="Q26">
        <v>194</v>
      </c>
      <c r="R26">
        <v>191</v>
      </c>
      <c r="S26">
        <v>187</v>
      </c>
      <c r="T26">
        <v>180</v>
      </c>
      <c r="U26">
        <v>172</v>
      </c>
      <c r="V26">
        <v>161</v>
      </c>
      <c r="W26">
        <v>143</v>
      </c>
      <c r="X26">
        <v>138</v>
      </c>
      <c r="Y26">
        <v>9</v>
      </c>
    </row>
    <row r="27" spans="1:25" ht="12">
      <c r="A27">
        <v>138</v>
      </c>
      <c r="B27">
        <v>160</v>
      </c>
      <c r="C27">
        <v>173</v>
      </c>
      <c r="D27">
        <v>181</v>
      </c>
      <c r="E27">
        <v>192</v>
      </c>
      <c r="F27">
        <v>201</v>
      </c>
      <c r="G27">
        <v>208</v>
      </c>
      <c r="H27">
        <v>214</v>
      </c>
      <c r="I27">
        <v>223</v>
      </c>
      <c r="J27">
        <v>228</v>
      </c>
      <c r="K27">
        <v>231</v>
      </c>
      <c r="L27">
        <v>226</v>
      </c>
      <c r="M27">
        <v>224</v>
      </c>
      <c r="N27">
        <v>222</v>
      </c>
      <c r="O27">
        <v>219</v>
      </c>
      <c r="P27">
        <v>215</v>
      </c>
      <c r="Q27">
        <v>204</v>
      </c>
      <c r="R27">
        <v>199</v>
      </c>
      <c r="S27">
        <v>195</v>
      </c>
      <c r="T27">
        <v>188</v>
      </c>
      <c r="U27">
        <v>180</v>
      </c>
      <c r="V27">
        <v>171</v>
      </c>
      <c r="W27">
        <v>151</v>
      </c>
      <c r="X27">
        <v>147</v>
      </c>
      <c r="Y27">
        <v>10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25" width="4.75390625" style="0" customWidth="1"/>
  </cols>
  <sheetData>
    <row r="1" ht="12">
      <c r="A1" t="s">
        <v>31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2</v>
      </c>
      <c r="B4">
        <v>3</v>
      </c>
      <c r="C4">
        <v>4</v>
      </c>
      <c r="D4">
        <v>6</v>
      </c>
      <c r="E4">
        <v>7</v>
      </c>
      <c r="F4">
        <v>9</v>
      </c>
      <c r="G4">
        <v>11</v>
      </c>
      <c r="H4">
        <v>12</v>
      </c>
      <c r="I4">
        <v>14</v>
      </c>
      <c r="J4">
        <v>15</v>
      </c>
      <c r="K4">
        <v>16</v>
      </c>
      <c r="L4">
        <v>17</v>
      </c>
      <c r="M4">
        <v>16</v>
      </c>
      <c r="N4">
        <v>15</v>
      </c>
      <c r="O4">
        <v>14</v>
      </c>
      <c r="P4">
        <v>13</v>
      </c>
      <c r="Q4">
        <v>11</v>
      </c>
      <c r="R4">
        <v>9</v>
      </c>
      <c r="S4">
        <v>8</v>
      </c>
      <c r="T4">
        <v>7</v>
      </c>
      <c r="U4">
        <v>6</v>
      </c>
      <c r="V4">
        <v>4</v>
      </c>
      <c r="W4">
        <v>3</v>
      </c>
      <c r="X4">
        <v>2</v>
      </c>
      <c r="Y4">
        <v>1</v>
      </c>
    </row>
    <row r="5" spans="1:25" ht="12">
      <c r="A5">
        <v>3</v>
      </c>
      <c r="B5">
        <v>4</v>
      </c>
      <c r="C5">
        <v>6</v>
      </c>
      <c r="D5">
        <v>8</v>
      </c>
      <c r="E5">
        <v>9</v>
      </c>
      <c r="F5">
        <v>11</v>
      </c>
      <c r="G5">
        <v>13</v>
      </c>
      <c r="H5">
        <v>14</v>
      </c>
      <c r="I5">
        <v>16</v>
      </c>
      <c r="J5">
        <v>17</v>
      </c>
      <c r="K5">
        <v>18</v>
      </c>
      <c r="L5">
        <v>19</v>
      </c>
      <c r="M5">
        <v>18</v>
      </c>
      <c r="N5">
        <v>17</v>
      </c>
      <c r="O5">
        <v>16</v>
      </c>
      <c r="P5">
        <v>14</v>
      </c>
      <c r="Q5">
        <v>12</v>
      </c>
      <c r="R5">
        <v>11</v>
      </c>
      <c r="S5">
        <v>10</v>
      </c>
      <c r="T5">
        <v>9</v>
      </c>
      <c r="U5">
        <v>8</v>
      </c>
      <c r="V5">
        <v>6</v>
      </c>
      <c r="W5">
        <v>5</v>
      </c>
      <c r="X5">
        <v>4</v>
      </c>
      <c r="Y5">
        <v>2</v>
      </c>
    </row>
    <row r="6" spans="1:25" ht="12">
      <c r="A6">
        <v>4</v>
      </c>
      <c r="B6">
        <v>6</v>
      </c>
      <c r="C6">
        <v>8</v>
      </c>
      <c r="D6">
        <v>10</v>
      </c>
      <c r="E6">
        <v>11</v>
      </c>
      <c r="F6">
        <v>13</v>
      </c>
      <c r="G6">
        <v>15</v>
      </c>
      <c r="H6">
        <v>17</v>
      </c>
      <c r="I6">
        <v>18</v>
      </c>
      <c r="J6">
        <v>19</v>
      </c>
      <c r="K6">
        <v>20</v>
      </c>
      <c r="L6">
        <v>21</v>
      </c>
      <c r="M6">
        <v>20</v>
      </c>
      <c r="N6">
        <v>19</v>
      </c>
      <c r="O6">
        <v>18</v>
      </c>
      <c r="P6">
        <v>16</v>
      </c>
      <c r="Q6">
        <v>14</v>
      </c>
      <c r="R6">
        <v>13</v>
      </c>
      <c r="S6">
        <v>11</v>
      </c>
      <c r="T6">
        <v>11</v>
      </c>
      <c r="U6">
        <v>10</v>
      </c>
      <c r="V6">
        <v>8</v>
      </c>
      <c r="W6">
        <v>7</v>
      </c>
      <c r="X6">
        <v>6</v>
      </c>
      <c r="Y6">
        <v>3</v>
      </c>
    </row>
    <row r="7" spans="1:25" ht="12">
      <c r="A7">
        <v>6</v>
      </c>
      <c r="B7">
        <v>8</v>
      </c>
      <c r="C7">
        <v>10</v>
      </c>
      <c r="D7">
        <v>12</v>
      </c>
      <c r="E7">
        <v>13</v>
      </c>
      <c r="F7">
        <v>15</v>
      </c>
      <c r="G7">
        <v>17</v>
      </c>
      <c r="H7">
        <v>19</v>
      </c>
      <c r="I7">
        <v>20</v>
      </c>
      <c r="J7">
        <v>21</v>
      </c>
      <c r="K7">
        <v>22</v>
      </c>
      <c r="L7">
        <v>23</v>
      </c>
      <c r="M7">
        <v>22</v>
      </c>
      <c r="N7">
        <v>21</v>
      </c>
      <c r="O7">
        <v>20</v>
      </c>
      <c r="P7">
        <v>18</v>
      </c>
      <c r="Q7">
        <v>16</v>
      </c>
      <c r="R7">
        <v>15</v>
      </c>
      <c r="S7">
        <v>13</v>
      </c>
      <c r="T7">
        <v>13</v>
      </c>
      <c r="U7">
        <v>12</v>
      </c>
      <c r="V7">
        <v>10</v>
      </c>
      <c r="W7">
        <v>8</v>
      </c>
      <c r="X7">
        <v>7</v>
      </c>
      <c r="Y7">
        <v>4</v>
      </c>
    </row>
    <row r="8" spans="1:25" ht="12">
      <c r="A8">
        <v>8</v>
      </c>
      <c r="B8">
        <v>10</v>
      </c>
      <c r="C8">
        <v>12</v>
      </c>
      <c r="D8">
        <v>14</v>
      </c>
      <c r="E8">
        <v>16</v>
      </c>
      <c r="F8">
        <v>18</v>
      </c>
      <c r="G8">
        <v>19</v>
      </c>
      <c r="H8">
        <v>21</v>
      </c>
      <c r="I8">
        <v>22</v>
      </c>
      <c r="J8">
        <v>23</v>
      </c>
      <c r="K8">
        <v>24</v>
      </c>
      <c r="L8">
        <v>25</v>
      </c>
      <c r="M8">
        <v>24</v>
      </c>
      <c r="N8">
        <v>22</v>
      </c>
      <c r="O8">
        <v>21</v>
      </c>
      <c r="P8">
        <v>20</v>
      </c>
      <c r="Q8">
        <v>18</v>
      </c>
      <c r="R8">
        <v>17</v>
      </c>
      <c r="S8">
        <v>15</v>
      </c>
      <c r="T8">
        <v>15</v>
      </c>
      <c r="U8">
        <v>14</v>
      </c>
      <c r="V8">
        <v>12</v>
      </c>
      <c r="W8">
        <v>10</v>
      </c>
      <c r="X8">
        <v>9</v>
      </c>
      <c r="Y8">
        <v>5</v>
      </c>
    </row>
    <row r="9" spans="1:25" ht="12">
      <c r="A9">
        <v>10</v>
      </c>
      <c r="B9">
        <v>12</v>
      </c>
      <c r="C9">
        <v>14</v>
      </c>
      <c r="D9">
        <v>16</v>
      </c>
      <c r="E9">
        <v>18</v>
      </c>
      <c r="F9">
        <v>20</v>
      </c>
      <c r="G9">
        <v>21</v>
      </c>
      <c r="H9">
        <v>23</v>
      </c>
      <c r="I9">
        <v>24</v>
      </c>
      <c r="J9">
        <v>25</v>
      </c>
      <c r="K9">
        <v>26</v>
      </c>
      <c r="L9">
        <v>27</v>
      </c>
      <c r="M9">
        <v>26</v>
      </c>
      <c r="N9">
        <v>24</v>
      </c>
      <c r="O9">
        <v>23</v>
      </c>
      <c r="P9">
        <v>21</v>
      </c>
      <c r="Q9">
        <v>20</v>
      </c>
      <c r="R9">
        <v>19</v>
      </c>
      <c r="S9">
        <v>17</v>
      </c>
      <c r="T9">
        <v>17</v>
      </c>
      <c r="U9">
        <v>16</v>
      </c>
      <c r="V9">
        <v>14</v>
      </c>
      <c r="W9">
        <v>12</v>
      </c>
      <c r="X9">
        <v>11</v>
      </c>
      <c r="Y9">
        <v>6</v>
      </c>
    </row>
    <row r="10" spans="1:25" ht="12">
      <c r="A10">
        <v>12</v>
      </c>
      <c r="B10">
        <v>14</v>
      </c>
      <c r="C10">
        <v>16</v>
      </c>
      <c r="D10">
        <v>18</v>
      </c>
      <c r="E10">
        <v>20</v>
      </c>
      <c r="F10">
        <v>22</v>
      </c>
      <c r="G10">
        <v>23</v>
      </c>
      <c r="H10">
        <v>25</v>
      </c>
      <c r="I10">
        <v>26</v>
      </c>
      <c r="J10">
        <v>27</v>
      </c>
      <c r="K10">
        <v>28</v>
      </c>
      <c r="L10">
        <v>29</v>
      </c>
      <c r="M10">
        <v>28</v>
      </c>
      <c r="N10">
        <v>26</v>
      </c>
      <c r="O10">
        <v>25</v>
      </c>
      <c r="P10">
        <v>23</v>
      </c>
      <c r="Q10">
        <v>22</v>
      </c>
      <c r="R10">
        <v>20</v>
      </c>
      <c r="S10">
        <v>19</v>
      </c>
      <c r="T10">
        <v>19</v>
      </c>
      <c r="U10">
        <v>18</v>
      </c>
      <c r="V10">
        <v>15</v>
      </c>
      <c r="W10">
        <v>14</v>
      </c>
      <c r="X10">
        <v>13</v>
      </c>
      <c r="Y10">
        <v>7</v>
      </c>
    </row>
    <row r="11" spans="1:25" ht="12">
      <c r="A11">
        <v>13</v>
      </c>
      <c r="B11">
        <v>16</v>
      </c>
      <c r="C11">
        <v>18</v>
      </c>
      <c r="D11">
        <v>20</v>
      </c>
      <c r="E11">
        <v>22</v>
      </c>
      <c r="F11">
        <v>24</v>
      </c>
      <c r="G11">
        <v>25</v>
      </c>
      <c r="H11">
        <v>27</v>
      </c>
      <c r="I11">
        <v>28</v>
      </c>
      <c r="J11">
        <v>29</v>
      </c>
      <c r="K11">
        <v>30</v>
      </c>
      <c r="L11">
        <v>31</v>
      </c>
      <c r="M11">
        <v>30</v>
      </c>
      <c r="N11">
        <v>28</v>
      </c>
      <c r="O11">
        <v>27</v>
      </c>
      <c r="P11">
        <v>25</v>
      </c>
      <c r="Q11">
        <v>24</v>
      </c>
      <c r="R11">
        <v>22</v>
      </c>
      <c r="S11">
        <v>20</v>
      </c>
      <c r="T11">
        <v>20</v>
      </c>
      <c r="U11">
        <v>19</v>
      </c>
      <c r="V11">
        <v>17</v>
      </c>
      <c r="W11">
        <v>15</v>
      </c>
      <c r="X11">
        <v>15</v>
      </c>
      <c r="Y11">
        <v>8</v>
      </c>
    </row>
    <row r="12" spans="1:25" ht="12">
      <c r="A12">
        <v>15</v>
      </c>
      <c r="B12">
        <v>18</v>
      </c>
      <c r="C12">
        <v>20</v>
      </c>
      <c r="D12">
        <v>22</v>
      </c>
      <c r="E12">
        <v>24</v>
      </c>
      <c r="F12">
        <v>27</v>
      </c>
      <c r="G12">
        <v>28</v>
      </c>
      <c r="H12">
        <v>29</v>
      </c>
      <c r="I12">
        <v>30</v>
      </c>
      <c r="J12">
        <v>31</v>
      </c>
      <c r="K12">
        <v>32</v>
      </c>
      <c r="L12">
        <v>33</v>
      </c>
      <c r="M12">
        <v>32</v>
      </c>
      <c r="N12">
        <v>31</v>
      </c>
      <c r="O12">
        <v>29</v>
      </c>
      <c r="P12">
        <v>27</v>
      </c>
      <c r="Q12">
        <v>25</v>
      </c>
      <c r="R12">
        <v>24</v>
      </c>
      <c r="S12">
        <v>22</v>
      </c>
      <c r="T12">
        <v>22</v>
      </c>
      <c r="U12">
        <v>21</v>
      </c>
      <c r="V12">
        <v>19</v>
      </c>
      <c r="W12">
        <v>17</v>
      </c>
      <c r="X12">
        <v>17</v>
      </c>
      <c r="Y12">
        <v>9</v>
      </c>
    </row>
    <row r="13" spans="1:25" ht="12">
      <c r="A13">
        <v>17</v>
      </c>
      <c r="B13">
        <v>20</v>
      </c>
      <c r="C13">
        <v>23</v>
      </c>
      <c r="D13">
        <v>24</v>
      </c>
      <c r="E13">
        <v>27</v>
      </c>
      <c r="F13">
        <v>29</v>
      </c>
      <c r="G13">
        <v>30</v>
      </c>
      <c r="H13">
        <v>31</v>
      </c>
      <c r="I13">
        <v>32</v>
      </c>
      <c r="J13">
        <v>33</v>
      </c>
      <c r="K13">
        <v>34</v>
      </c>
      <c r="L13">
        <v>35</v>
      </c>
      <c r="M13">
        <v>34</v>
      </c>
      <c r="N13">
        <v>33</v>
      </c>
      <c r="O13">
        <v>31</v>
      </c>
      <c r="P13">
        <v>28</v>
      </c>
      <c r="Q13">
        <v>27</v>
      </c>
      <c r="R13">
        <v>26</v>
      </c>
      <c r="S13">
        <v>24</v>
      </c>
      <c r="T13">
        <v>24</v>
      </c>
      <c r="U13">
        <v>23</v>
      </c>
      <c r="V13">
        <v>21</v>
      </c>
      <c r="W13">
        <v>19</v>
      </c>
      <c r="X13">
        <v>19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Y17">
        <v>0</v>
      </c>
    </row>
    <row r="18" spans="1:25" ht="12">
      <c r="A18">
        <v>1</v>
      </c>
      <c r="B18">
        <v>2</v>
      </c>
      <c r="C18">
        <v>2</v>
      </c>
      <c r="D18">
        <v>3</v>
      </c>
      <c r="E18">
        <v>5</v>
      </c>
      <c r="F18">
        <v>6</v>
      </c>
      <c r="G18">
        <v>7</v>
      </c>
      <c r="H18">
        <v>8</v>
      </c>
      <c r="I18">
        <v>8</v>
      </c>
      <c r="J18">
        <v>9</v>
      </c>
      <c r="K18">
        <v>9</v>
      </c>
      <c r="L18">
        <v>9</v>
      </c>
      <c r="M18">
        <v>8</v>
      </c>
      <c r="N18">
        <v>8</v>
      </c>
      <c r="O18">
        <v>7</v>
      </c>
      <c r="P18">
        <v>6</v>
      </c>
      <c r="Q18">
        <v>4</v>
      </c>
      <c r="R18">
        <v>3</v>
      </c>
      <c r="S18">
        <v>2</v>
      </c>
      <c r="T18">
        <v>2</v>
      </c>
      <c r="U18">
        <v>2</v>
      </c>
      <c r="V18">
        <v>1</v>
      </c>
      <c r="W18">
        <v>1</v>
      </c>
      <c r="X18">
        <v>0</v>
      </c>
      <c r="Y18">
        <v>1</v>
      </c>
    </row>
    <row r="19" spans="1:25" ht="12">
      <c r="A19">
        <v>2</v>
      </c>
      <c r="B19">
        <v>3</v>
      </c>
      <c r="C19">
        <v>3</v>
      </c>
      <c r="D19">
        <v>5</v>
      </c>
      <c r="E19">
        <v>7</v>
      </c>
      <c r="F19">
        <v>8</v>
      </c>
      <c r="G19">
        <v>9</v>
      </c>
      <c r="H19">
        <v>10</v>
      </c>
      <c r="I19">
        <v>10</v>
      </c>
      <c r="J19">
        <v>10</v>
      </c>
      <c r="K19">
        <v>10</v>
      </c>
      <c r="L19">
        <v>10</v>
      </c>
      <c r="M19">
        <v>10</v>
      </c>
      <c r="N19">
        <v>10</v>
      </c>
      <c r="O19">
        <v>8</v>
      </c>
      <c r="P19">
        <v>7</v>
      </c>
      <c r="Q19">
        <v>6</v>
      </c>
      <c r="R19">
        <v>5</v>
      </c>
      <c r="S19">
        <v>4</v>
      </c>
      <c r="T19">
        <v>4</v>
      </c>
      <c r="U19">
        <v>3</v>
      </c>
      <c r="V19">
        <v>2</v>
      </c>
      <c r="W19">
        <v>2</v>
      </c>
      <c r="X19">
        <v>1</v>
      </c>
      <c r="Y19">
        <v>2</v>
      </c>
    </row>
    <row r="20" spans="1:25" ht="12">
      <c r="A20">
        <v>4</v>
      </c>
      <c r="B20">
        <v>4</v>
      </c>
      <c r="C20">
        <v>5</v>
      </c>
      <c r="D20">
        <v>7</v>
      </c>
      <c r="E20">
        <v>9</v>
      </c>
      <c r="F20">
        <v>10</v>
      </c>
      <c r="G20">
        <v>11</v>
      </c>
      <c r="H20">
        <v>12</v>
      </c>
      <c r="I20">
        <v>12</v>
      </c>
      <c r="J20">
        <v>12</v>
      </c>
      <c r="K20">
        <v>13</v>
      </c>
      <c r="L20">
        <v>13</v>
      </c>
      <c r="M20">
        <v>12</v>
      </c>
      <c r="N20">
        <v>12</v>
      </c>
      <c r="O20">
        <v>11</v>
      </c>
      <c r="P20">
        <v>9</v>
      </c>
      <c r="Q20">
        <v>8</v>
      </c>
      <c r="R20">
        <v>7</v>
      </c>
      <c r="S20">
        <v>6</v>
      </c>
      <c r="T20">
        <v>5</v>
      </c>
      <c r="U20">
        <v>4</v>
      </c>
      <c r="V20">
        <v>3</v>
      </c>
      <c r="W20">
        <v>3</v>
      </c>
      <c r="X20">
        <v>2</v>
      </c>
      <c r="Y20">
        <v>3</v>
      </c>
    </row>
    <row r="21" spans="1:25" ht="12">
      <c r="A21">
        <v>5</v>
      </c>
      <c r="B21">
        <v>6</v>
      </c>
      <c r="C21">
        <v>7</v>
      </c>
      <c r="D21">
        <v>9</v>
      </c>
      <c r="E21">
        <v>11</v>
      </c>
      <c r="F21">
        <v>12</v>
      </c>
      <c r="G21">
        <v>13</v>
      </c>
      <c r="H21">
        <v>14</v>
      </c>
      <c r="I21">
        <v>14</v>
      </c>
      <c r="J21">
        <v>14</v>
      </c>
      <c r="K21">
        <v>15</v>
      </c>
      <c r="L21">
        <v>15</v>
      </c>
      <c r="M21">
        <v>14</v>
      </c>
      <c r="N21">
        <v>14</v>
      </c>
      <c r="O21">
        <v>13</v>
      </c>
      <c r="P21">
        <v>11</v>
      </c>
      <c r="Q21">
        <v>10</v>
      </c>
      <c r="R21">
        <v>8</v>
      </c>
      <c r="S21">
        <v>7</v>
      </c>
      <c r="T21">
        <v>6</v>
      </c>
      <c r="U21">
        <v>6</v>
      </c>
      <c r="V21">
        <v>4</v>
      </c>
      <c r="W21">
        <v>4</v>
      </c>
      <c r="X21">
        <v>3</v>
      </c>
      <c r="Y21">
        <v>4</v>
      </c>
    </row>
    <row r="22" spans="1:25" ht="12">
      <c r="A22">
        <v>6</v>
      </c>
      <c r="B22">
        <v>8</v>
      </c>
      <c r="C22">
        <v>9</v>
      </c>
      <c r="D22">
        <v>11</v>
      </c>
      <c r="E22">
        <v>13</v>
      </c>
      <c r="F22">
        <v>14</v>
      </c>
      <c r="G22">
        <v>15</v>
      </c>
      <c r="H22">
        <v>15</v>
      </c>
      <c r="I22">
        <v>16</v>
      </c>
      <c r="J22">
        <v>16</v>
      </c>
      <c r="K22">
        <v>17</v>
      </c>
      <c r="L22">
        <v>17</v>
      </c>
      <c r="M22">
        <v>16</v>
      </c>
      <c r="N22">
        <v>16</v>
      </c>
      <c r="O22">
        <v>15</v>
      </c>
      <c r="P22">
        <v>13</v>
      </c>
      <c r="Q22">
        <v>12</v>
      </c>
      <c r="R22">
        <v>10</v>
      </c>
      <c r="S22">
        <v>9</v>
      </c>
      <c r="T22">
        <v>8</v>
      </c>
      <c r="U22">
        <v>8</v>
      </c>
      <c r="V22">
        <v>6</v>
      </c>
      <c r="W22">
        <v>5</v>
      </c>
      <c r="X22">
        <v>4</v>
      </c>
      <c r="Y22">
        <v>5</v>
      </c>
    </row>
    <row r="23" spans="1:25" ht="12">
      <c r="A23">
        <v>7</v>
      </c>
      <c r="B23">
        <v>9</v>
      </c>
      <c r="C23">
        <v>11</v>
      </c>
      <c r="D23">
        <v>13</v>
      </c>
      <c r="E23">
        <v>14</v>
      </c>
      <c r="F23">
        <v>16</v>
      </c>
      <c r="G23">
        <v>17</v>
      </c>
      <c r="H23">
        <v>17</v>
      </c>
      <c r="I23">
        <v>17</v>
      </c>
      <c r="J23">
        <v>18</v>
      </c>
      <c r="K23">
        <v>19</v>
      </c>
      <c r="L23">
        <v>19</v>
      </c>
      <c r="M23">
        <v>18</v>
      </c>
      <c r="N23">
        <v>18</v>
      </c>
      <c r="O23">
        <v>16</v>
      </c>
      <c r="P23">
        <v>15</v>
      </c>
      <c r="Q23">
        <v>14</v>
      </c>
      <c r="R23">
        <v>12</v>
      </c>
      <c r="S23">
        <v>11</v>
      </c>
      <c r="T23">
        <v>10</v>
      </c>
      <c r="U23">
        <v>10</v>
      </c>
      <c r="V23">
        <v>7</v>
      </c>
      <c r="W23">
        <v>6</v>
      </c>
      <c r="X23">
        <v>6</v>
      </c>
      <c r="Y23">
        <v>6</v>
      </c>
    </row>
    <row r="24" spans="1:25" ht="12">
      <c r="A24">
        <v>9</v>
      </c>
      <c r="B24">
        <v>11</v>
      </c>
      <c r="C24">
        <v>13</v>
      </c>
      <c r="D24">
        <v>15</v>
      </c>
      <c r="E24">
        <v>16</v>
      </c>
      <c r="F24">
        <v>18</v>
      </c>
      <c r="G24">
        <v>18</v>
      </c>
      <c r="H24">
        <v>19</v>
      </c>
      <c r="I24">
        <v>19</v>
      </c>
      <c r="J24">
        <v>20</v>
      </c>
      <c r="K24">
        <v>22</v>
      </c>
      <c r="L24">
        <v>22</v>
      </c>
      <c r="M24">
        <v>20</v>
      </c>
      <c r="N24">
        <v>20</v>
      </c>
      <c r="O24">
        <v>18</v>
      </c>
      <c r="P24">
        <v>17</v>
      </c>
      <c r="Q24">
        <v>15</v>
      </c>
      <c r="R24">
        <v>14</v>
      </c>
      <c r="S24">
        <v>13</v>
      </c>
      <c r="T24">
        <v>12</v>
      </c>
      <c r="U24">
        <v>12</v>
      </c>
      <c r="V24">
        <v>9</v>
      </c>
      <c r="W24">
        <v>8</v>
      </c>
      <c r="X24">
        <v>8</v>
      </c>
      <c r="Y24">
        <v>7</v>
      </c>
    </row>
    <row r="25" spans="1:25" ht="12">
      <c r="A25">
        <v>11</v>
      </c>
      <c r="B25">
        <v>13</v>
      </c>
      <c r="C25">
        <v>15</v>
      </c>
      <c r="D25">
        <v>17</v>
      </c>
      <c r="E25">
        <v>18</v>
      </c>
      <c r="F25">
        <v>20</v>
      </c>
      <c r="G25">
        <v>20</v>
      </c>
      <c r="H25">
        <v>20</v>
      </c>
      <c r="I25">
        <v>21</v>
      </c>
      <c r="J25">
        <v>22</v>
      </c>
      <c r="K25">
        <v>24</v>
      </c>
      <c r="L25">
        <v>24</v>
      </c>
      <c r="M25">
        <v>22</v>
      </c>
      <c r="N25">
        <v>21</v>
      </c>
      <c r="O25">
        <v>20</v>
      </c>
      <c r="P25">
        <v>19</v>
      </c>
      <c r="Q25">
        <v>17</v>
      </c>
      <c r="R25">
        <v>15</v>
      </c>
      <c r="S25">
        <v>15</v>
      </c>
      <c r="T25">
        <v>14</v>
      </c>
      <c r="U25">
        <v>14</v>
      </c>
      <c r="V25">
        <v>11</v>
      </c>
      <c r="W25">
        <v>10</v>
      </c>
      <c r="X25">
        <v>9</v>
      </c>
      <c r="Y25">
        <v>8</v>
      </c>
    </row>
    <row r="26" spans="1:25" ht="12">
      <c r="A26">
        <v>13</v>
      </c>
      <c r="B26">
        <v>15</v>
      </c>
      <c r="C26">
        <v>17</v>
      </c>
      <c r="D26">
        <v>19</v>
      </c>
      <c r="E26">
        <v>20</v>
      </c>
      <c r="F26">
        <v>22</v>
      </c>
      <c r="G26">
        <v>22</v>
      </c>
      <c r="H26">
        <v>22</v>
      </c>
      <c r="I26">
        <v>23</v>
      </c>
      <c r="J26">
        <v>24</v>
      </c>
      <c r="K26">
        <v>26</v>
      </c>
      <c r="L26">
        <v>26</v>
      </c>
      <c r="M26">
        <v>24</v>
      </c>
      <c r="N26">
        <v>23</v>
      </c>
      <c r="O26">
        <v>22</v>
      </c>
      <c r="P26">
        <v>20</v>
      </c>
      <c r="Q26">
        <v>18</v>
      </c>
      <c r="R26">
        <v>17</v>
      </c>
      <c r="S26">
        <v>17</v>
      </c>
      <c r="T26">
        <v>16</v>
      </c>
      <c r="U26">
        <v>15</v>
      </c>
      <c r="V26">
        <v>13</v>
      </c>
      <c r="W26">
        <v>12</v>
      </c>
      <c r="X26">
        <v>11</v>
      </c>
      <c r="Y26">
        <v>9</v>
      </c>
    </row>
    <row r="27" spans="1:25" ht="12">
      <c r="A27">
        <v>15</v>
      </c>
      <c r="B27">
        <v>17</v>
      </c>
      <c r="C27">
        <v>19</v>
      </c>
      <c r="D27">
        <v>21</v>
      </c>
      <c r="E27">
        <v>22</v>
      </c>
      <c r="F27">
        <v>23</v>
      </c>
      <c r="G27">
        <v>24</v>
      </c>
      <c r="H27">
        <v>24</v>
      </c>
      <c r="I27">
        <v>25</v>
      </c>
      <c r="J27">
        <v>26</v>
      </c>
      <c r="K27">
        <v>27</v>
      </c>
      <c r="L27">
        <v>27</v>
      </c>
      <c r="M27">
        <v>26</v>
      </c>
      <c r="N27">
        <v>24</v>
      </c>
      <c r="O27">
        <v>24</v>
      </c>
      <c r="P27">
        <v>23</v>
      </c>
      <c r="Q27">
        <v>21</v>
      </c>
      <c r="R27">
        <v>19</v>
      </c>
      <c r="S27">
        <v>19</v>
      </c>
      <c r="T27">
        <v>18</v>
      </c>
      <c r="U27">
        <v>17</v>
      </c>
      <c r="V27">
        <v>15</v>
      </c>
      <c r="W27">
        <v>14</v>
      </c>
      <c r="X27">
        <v>13</v>
      </c>
      <c r="Y27">
        <v>10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T32" sqref="O30:T32"/>
    </sheetView>
  </sheetViews>
  <sheetFormatPr defaultColWidth="10.75390625" defaultRowHeight="12.75"/>
  <cols>
    <col min="1" max="25" width="4.75390625" style="0" customWidth="1"/>
  </cols>
  <sheetData>
    <row r="1" ht="12">
      <c r="A1" t="s">
        <v>31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Y3">
        <v>0</v>
      </c>
    </row>
    <row r="4" spans="1:25" ht="12">
      <c r="A4">
        <v>2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8</v>
      </c>
      <c r="J4">
        <v>9</v>
      </c>
      <c r="K4">
        <v>10</v>
      </c>
      <c r="L4">
        <v>10</v>
      </c>
      <c r="M4">
        <v>10</v>
      </c>
      <c r="N4">
        <v>9</v>
      </c>
      <c r="O4">
        <v>9</v>
      </c>
      <c r="P4">
        <v>8</v>
      </c>
      <c r="Q4">
        <v>7</v>
      </c>
      <c r="R4">
        <v>6</v>
      </c>
      <c r="S4">
        <v>5</v>
      </c>
      <c r="T4">
        <v>4</v>
      </c>
      <c r="U4">
        <v>3</v>
      </c>
      <c r="V4">
        <v>2</v>
      </c>
      <c r="W4">
        <v>1</v>
      </c>
      <c r="X4">
        <v>0</v>
      </c>
      <c r="Y4">
        <v>1</v>
      </c>
    </row>
    <row r="5" spans="1:25" ht="12">
      <c r="A5">
        <v>3</v>
      </c>
      <c r="B5">
        <v>4</v>
      </c>
      <c r="C5">
        <v>5</v>
      </c>
      <c r="D5">
        <v>6</v>
      </c>
      <c r="E5">
        <v>7</v>
      </c>
      <c r="F5">
        <v>8</v>
      </c>
      <c r="G5">
        <v>9</v>
      </c>
      <c r="H5">
        <v>10</v>
      </c>
      <c r="I5">
        <v>11</v>
      </c>
      <c r="J5">
        <v>11</v>
      </c>
      <c r="K5">
        <v>12</v>
      </c>
      <c r="L5">
        <v>13</v>
      </c>
      <c r="M5">
        <v>12</v>
      </c>
      <c r="N5">
        <v>11</v>
      </c>
      <c r="O5">
        <v>10</v>
      </c>
      <c r="P5">
        <v>10</v>
      </c>
      <c r="Q5">
        <v>10</v>
      </c>
      <c r="R5">
        <v>8</v>
      </c>
      <c r="S5">
        <v>7</v>
      </c>
      <c r="T5">
        <v>6</v>
      </c>
      <c r="U5">
        <v>5</v>
      </c>
      <c r="V5">
        <v>3</v>
      </c>
      <c r="W5">
        <v>2</v>
      </c>
      <c r="X5">
        <v>1</v>
      </c>
      <c r="Y5">
        <v>2</v>
      </c>
    </row>
    <row r="6" spans="1:25" ht="12">
      <c r="A6">
        <v>4</v>
      </c>
      <c r="B6">
        <v>6</v>
      </c>
      <c r="C6">
        <v>7</v>
      </c>
      <c r="D6">
        <v>9</v>
      </c>
      <c r="E6">
        <v>9</v>
      </c>
      <c r="F6">
        <v>10</v>
      </c>
      <c r="G6">
        <v>11</v>
      </c>
      <c r="H6">
        <v>12</v>
      </c>
      <c r="I6">
        <v>13</v>
      </c>
      <c r="J6">
        <v>14</v>
      </c>
      <c r="K6">
        <v>15</v>
      </c>
      <c r="L6">
        <v>16</v>
      </c>
      <c r="M6">
        <v>15</v>
      </c>
      <c r="N6">
        <v>15</v>
      </c>
      <c r="O6">
        <v>14</v>
      </c>
      <c r="P6">
        <v>14</v>
      </c>
      <c r="Q6">
        <v>13</v>
      </c>
      <c r="R6">
        <v>11</v>
      </c>
      <c r="S6">
        <v>9</v>
      </c>
      <c r="T6">
        <v>8</v>
      </c>
      <c r="U6">
        <v>7</v>
      </c>
      <c r="V6">
        <v>6</v>
      </c>
      <c r="W6">
        <v>3</v>
      </c>
      <c r="X6">
        <v>2</v>
      </c>
      <c r="Y6">
        <v>3</v>
      </c>
    </row>
    <row r="7" spans="1:25" ht="12">
      <c r="A7">
        <v>5</v>
      </c>
      <c r="B7">
        <v>8</v>
      </c>
      <c r="C7">
        <v>9</v>
      </c>
      <c r="D7">
        <v>11</v>
      </c>
      <c r="E7">
        <v>12</v>
      </c>
      <c r="F7">
        <v>14</v>
      </c>
      <c r="G7">
        <v>15</v>
      </c>
      <c r="H7">
        <v>16</v>
      </c>
      <c r="I7">
        <v>17</v>
      </c>
      <c r="J7">
        <v>18</v>
      </c>
      <c r="K7">
        <v>19</v>
      </c>
      <c r="L7">
        <v>20</v>
      </c>
      <c r="M7">
        <v>20</v>
      </c>
      <c r="N7">
        <v>20</v>
      </c>
      <c r="O7">
        <v>20</v>
      </c>
      <c r="P7">
        <v>19</v>
      </c>
      <c r="Q7">
        <v>17</v>
      </c>
      <c r="R7">
        <v>15</v>
      </c>
      <c r="S7">
        <v>13</v>
      </c>
      <c r="T7">
        <v>12</v>
      </c>
      <c r="U7">
        <v>10</v>
      </c>
      <c r="V7">
        <v>8</v>
      </c>
      <c r="W7">
        <v>6</v>
      </c>
      <c r="X7">
        <v>5</v>
      </c>
      <c r="Y7">
        <v>4</v>
      </c>
    </row>
    <row r="8" spans="1:25" ht="12">
      <c r="A8">
        <v>10</v>
      </c>
      <c r="B8">
        <v>12</v>
      </c>
      <c r="C8">
        <v>13</v>
      </c>
      <c r="D8">
        <v>15</v>
      </c>
      <c r="E8">
        <v>16</v>
      </c>
      <c r="F8">
        <v>17</v>
      </c>
      <c r="G8">
        <v>19</v>
      </c>
      <c r="H8">
        <v>20</v>
      </c>
      <c r="I8">
        <v>21</v>
      </c>
      <c r="J8">
        <v>22</v>
      </c>
      <c r="K8">
        <v>23</v>
      </c>
      <c r="L8">
        <v>25</v>
      </c>
      <c r="M8">
        <v>25</v>
      </c>
      <c r="N8">
        <v>24</v>
      </c>
      <c r="O8">
        <v>24</v>
      </c>
      <c r="P8">
        <v>23</v>
      </c>
      <c r="Q8">
        <v>21</v>
      </c>
      <c r="R8">
        <v>19</v>
      </c>
      <c r="S8">
        <v>17</v>
      </c>
      <c r="T8">
        <v>16</v>
      </c>
      <c r="U8">
        <v>14</v>
      </c>
      <c r="V8">
        <v>12</v>
      </c>
      <c r="W8">
        <v>10</v>
      </c>
      <c r="X8">
        <v>8</v>
      </c>
      <c r="Y8">
        <v>5</v>
      </c>
    </row>
    <row r="9" spans="1:25" ht="12">
      <c r="A9">
        <v>14</v>
      </c>
      <c r="B9">
        <v>16</v>
      </c>
      <c r="C9">
        <v>17</v>
      </c>
      <c r="D9">
        <v>20</v>
      </c>
      <c r="E9">
        <v>21</v>
      </c>
      <c r="F9">
        <v>23</v>
      </c>
      <c r="G9">
        <v>24</v>
      </c>
      <c r="H9">
        <v>25</v>
      </c>
      <c r="I9">
        <v>26</v>
      </c>
      <c r="J9">
        <v>27</v>
      </c>
      <c r="K9">
        <v>28</v>
      </c>
      <c r="L9">
        <v>30</v>
      </c>
      <c r="M9">
        <v>30</v>
      </c>
      <c r="N9">
        <v>28</v>
      </c>
      <c r="O9">
        <v>28</v>
      </c>
      <c r="P9">
        <v>27</v>
      </c>
      <c r="Q9">
        <v>25</v>
      </c>
      <c r="R9">
        <v>23</v>
      </c>
      <c r="S9">
        <v>21</v>
      </c>
      <c r="T9">
        <v>19</v>
      </c>
      <c r="U9">
        <v>17</v>
      </c>
      <c r="V9">
        <v>15</v>
      </c>
      <c r="W9">
        <v>13</v>
      </c>
      <c r="X9">
        <v>12</v>
      </c>
      <c r="Y9">
        <v>6</v>
      </c>
    </row>
    <row r="10" spans="1:25" ht="12">
      <c r="A10">
        <v>18</v>
      </c>
      <c r="B10">
        <v>20</v>
      </c>
      <c r="C10">
        <v>21</v>
      </c>
      <c r="D10">
        <v>24</v>
      </c>
      <c r="E10">
        <v>26</v>
      </c>
      <c r="F10">
        <v>27</v>
      </c>
      <c r="G10">
        <v>28</v>
      </c>
      <c r="H10">
        <v>29</v>
      </c>
      <c r="I10">
        <v>30</v>
      </c>
      <c r="J10">
        <v>32</v>
      </c>
      <c r="K10">
        <v>34</v>
      </c>
      <c r="L10">
        <v>34</v>
      </c>
      <c r="M10">
        <v>34</v>
      </c>
      <c r="N10">
        <v>32</v>
      </c>
      <c r="O10">
        <v>32</v>
      </c>
      <c r="P10">
        <v>31</v>
      </c>
      <c r="Q10">
        <v>29</v>
      </c>
      <c r="R10">
        <v>27</v>
      </c>
      <c r="S10">
        <v>24</v>
      </c>
      <c r="T10">
        <v>23</v>
      </c>
      <c r="U10">
        <v>21</v>
      </c>
      <c r="V10">
        <v>19</v>
      </c>
      <c r="W10">
        <v>17</v>
      </c>
      <c r="X10">
        <v>15</v>
      </c>
      <c r="Y10">
        <v>7</v>
      </c>
    </row>
    <row r="11" spans="1:25" ht="12">
      <c r="A11">
        <v>22</v>
      </c>
      <c r="B11">
        <v>24</v>
      </c>
      <c r="C11">
        <v>26</v>
      </c>
      <c r="D11">
        <v>29</v>
      </c>
      <c r="E11">
        <v>31</v>
      </c>
      <c r="F11">
        <v>32</v>
      </c>
      <c r="G11">
        <v>33</v>
      </c>
      <c r="H11">
        <v>34</v>
      </c>
      <c r="I11">
        <v>35</v>
      </c>
      <c r="J11">
        <v>37</v>
      </c>
      <c r="K11">
        <v>38</v>
      </c>
      <c r="L11">
        <v>39</v>
      </c>
      <c r="M11">
        <v>38</v>
      </c>
      <c r="N11">
        <v>36</v>
      </c>
      <c r="O11">
        <v>36</v>
      </c>
      <c r="P11">
        <v>35</v>
      </c>
      <c r="Q11">
        <v>33</v>
      </c>
      <c r="R11">
        <v>31</v>
      </c>
      <c r="S11">
        <v>29</v>
      </c>
      <c r="T11">
        <v>26</v>
      </c>
      <c r="U11">
        <v>24</v>
      </c>
      <c r="V11">
        <v>22</v>
      </c>
      <c r="W11">
        <v>20</v>
      </c>
      <c r="X11">
        <v>19</v>
      </c>
      <c r="Y11">
        <v>8</v>
      </c>
    </row>
    <row r="12" spans="1:25" ht="12">
      <c r="A12">
        <v>27</v>
      </c>
      <c r="B12">
        <v>28</v>
      </c>
      <c r="C12">
        <v>30</v>
      </c>
      <c r="D12">
        <v>33</v>
      </c>
      <c r="E12">
        <v>35</v>
      </c>
      <c r="F12">
        <v>36</v>
      </c>
      <c r="G12">
        <v>38</v>
      </c>
      <c r="H12">
        <v>39</v>
      </c>
      <c r="I12">
        <v>40</v>
      </c>
      <c r="J12">
        <v>42</v>
      </c>
      <c r="K12">
        <v>43</v>
      </c>
      <c r="L12">
        <v>43</v>
      </c>
      <c r="M12">
        <v>42</v>
      </c>
      <c r="N12">
        <v>41</v>
      </c>
      <c r="O12">
        <v>40</v>
      </c>
      <c r="P12">
        <v>38</v>
      </c>
      <c r="Q12">
        <v>36</v>
      </c>
      <c r="R12">
        <v>34</v>
      </c>
      <c r="S12">
        <v>31</v>
      </c>
      <c r="T12">
        <v>30</v>
      </c>
      <c r="U12">
        <v>28</v>
      </c>
      <c r="V12">
        <v>26</v>
      </c>
      <c r="W12">
        <v>24</v>
      </c>
      <c r="X12">
        <v>23</v>
      </c>
      <c r="Y12">
        <v>9</v>
      </c>
    </row>
    <row r="13" spans="1:25" ht="12">
      <c r="A13">
        <v>31</v>
      </c>
      <c r="B13">
        <v>32</v>
      </c>
      <c r="C13">
        <v>34</v>
      </c>
      <c r="D13">
        <v>37</v>
      </c>
      <c r="E13">
        <v>40</v>
      </c>
      <c r="F13">
        <v>41</v>
      </c>
      <c r="G13">
        <v>42</v>
      </c>
      <c r="H13">
        <v>43</v>
      </c>
      <c r="I13">
        <v>44</v>
      </c>
      <c r="J13">
        <v>46</v>
      </c>
      <c r="K13">
        <v>47</v>
      </c>
      <c r="L13">
        <v>48</v>
      </c>
      <c r="M13">
        <v>47</v>
      </c>
      <c r="N13">
        <v>45</v>
      </c>
      <c r="O13">
        <v>44</v>
      </c>
      <c r="P13">
        <v>42</v>
      </c>
      <c r="Q13">
        <v>40</v>
      </c>
      <c r="R13">
        <v>37</v>
      </c>
      <c r="S13">
        <v>34</v>
      </c>
      <c r="T13">
        <v>33</v>
      </c>
      <c r="U13">
        <v>31</v>
      </c>
      <c r="V13">
        <v>29</v>
      </c>
      <c r="W13">
        <v>27</v>
      </c>
      <c r="X13">
        <v>26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Y17">
        <v>0</v>
      </c>
    </row>
    <row r="18" spans="1:25" ht="12">
      <c r="A18">
        <v>1</v>
      </c>
      <c r="B18">
        <v>2</v>
      </c>
      <c r="C18">
        <v>2</v>
      </c>
      <c r="D18">
        <v>2</v>
      </c>
      <c r="E18">
        <v>3</v>
      </c>
      <c r="F18">
        <v>3</v>
      </c>
      <c r="G18">
        <v>4</v>
      </c>
      <c r="H18">
        <v>5</v>
      </c>
      <c r="I18">
        <v>6</v>
      </c>
      <c r="J18">
        <v>6</v>
      </c>
      <c r="K18">
        <v>5</v>
      </c>
      <c r="L18">
        <v>4</v>
      </c>
      <c r="M18">
        <v>4</v>
      </c>
      <c r="N18">
        <v>4</v>
      </c>
      <c r="O18">
        <v>4</v>
      </c>
      <c r="P18">
        <v>3</v>
      </c>
      <c r="Q18">
        <v>3</v>
      </c>
      <c r="R18">
        <v>2</v>
      </c>
      <c r="S18">
        <v>2</v>
      </c>
      <c r="T18">
        <v>2</v>
      </c>
      <c r="U18">
        <v>1</v>
      </c>
      <c r="V18">
        <v>1</v>
      </c>
      <c r="W18">
        <v>1</v>
      </c>
      <c r="X18">
        <v>0</v>
      </c>
      <c r="Y18">
        <v>1</v>
      </c>
    </row>
    <row r="19" spans="1:25" ht="12">
      <c r="A19">
        <v>2</v>
      </c>
      <c r="B19">
        <v>3</v>
      </c>
      <c r="C19">
        <v>4</v>
      </c>
      <c r="D19">
        <v>4</v>
      </c>
      <c r="E19">
        <v>5</v>
      </c>
      <c r="F19">
        <v>6</v>
      </c>
      <c r="G19">
        <v>6</v>
      </c>
      <c r="H19">
        <v>7</v>
      </c>
      <c r="I19">
        <v>8</v>
      </c>
      <c r="J19">
        <v>8</v>
      </c>
      <c r="K19">
        <v>7</v>
      </c>
      <c r="L19">
        <v>6</v>
      </c>
      <c r="M19">
        <v>5</v>
      </c>
      <c r="N19">
        <v>5</v>
      </c>
      <c r="O19">
        <v>5</v>
      </c>
      <c r="P19">
        <v>5</v>
      </c>
      <c r="Q19">
        <v>5</v>
      </c>
      <c r="R19">
        <v>3</v>
      </c>
      <c r="S19">
        <v>3</v>
      </c>
      <c r="T19">
        <v>3</v>
      </c>
      <c r="U19">
        <v>2</v>
      </c>
      <c r="V19">
        <v>2</v>
      </c>
      <c r="W19">
        <v>2</v>
      </c>
      <c r="X19">
        <v>1</v>
      </c>
      <c r="Y19">
        <v>2</v>
      </c>
    </row>
    <row r="20" spans="1:25" ht="12">
      <c r="A20">
        <v>3</v>
      </c>
      <c r="B20">
        <v>5</v>
      </c>
      <c r="C20">
        <v>6</v>
      </c>
      <c r="D20">
        <v>7</v>
      </c>
      <c r="E20">
        <v>9</v>
      </c>
      <c r="F20">
        <v>10</v>
      </c>
      <c r="G20">
        <v>10</v>
      </c>
      <c r="H20">
        <v>10</v>
      </c>
      <c r="I20">
        <v>11</v>
      </c>
      <c r="J20">
        <v>11</v>
      </c>
      <c r="K20">
        <v>10</v>
      </c>
      <c r="L20">
        <v>9</v>
      </c>
      <c r="M20">
        <v>9</v>
      </c>
      <c r="N20">
        <v>8</v>
      </c>
      <c r="O20">
        <v>7</v>
      </c>
      <c r="P20">
        <v>7</v>
      </c>
      <c r="Q20">
        <v>6</v>
      </c>
      <c r="R20">
        <v>5</v>
      </c>
      <c r="S20">
        <v>4</v>
      </c>
      <c r="T20">
        <v>4</v>
      </c>
      <c r="U20">
        <v>4</v>
      </c>
      <c r="V20">
        <v>3</v>
      </c>
      <c r="W20">
        <v>3</v>
      </c>
      <c r="X20">
        <v>2</v>
      </c>
      <c r="Y20">
        <v>3</v>
      </c>
    </row>
    <row r="21" spans="1:25" ht="12">
      <c r="A21">
        <v>6</v>
      </c>
      <c r="B21">
        <v>9</v>
      </c>
      <c r="C21">
        <v>10</v>
      </c>
      <c r="D21">
        <v>12</v>
      </c>
      <c r="E21">
        <v>13</v>
      </c>
      <c r="F21">
        <v>15</v>
      </c>
      <c r="G21">
        <v>15</v>
      </c>
      <c r="H21">
        <v>15</v>
      </c>
      <c r="I21">
        <v>16</v>
      </c>
      <c r="J21">
        <v>16</v>
      </c>
      <c r="K21">
        <v>15</v>
      </c>
      <c r="L21">
        <v>13</v>
      </c>
      <c r="M21">
        <v>13</v>
      </c>
      <c r="N21">
        <v>12</v>
      </c>
      <c r="O21">
        <v>11</v>
      </c>
      <c r="P21">
        <v>10</v>
      </c>
      <c r="Q21">
        <v>9</v>
      </c>
      <c r="R21">
        <v>9</v>
      </c>
      <c r="S21">
        <v>8</v>
      </c>
      <c r="T21">
        <v>8</v>
      </c>
      <c r="U21">
        <v>7</v>
      </c>
      <c r="V21">
        <v>7</v>
      </c>
      <c r="W21">
        <v>4</v>
      </c>
      <c r="X21">
        <v>3</v>
      </c>
      <c r="Y21">
        <v>4</v>
      </c>
    </row>
    <row r="22" spans="1:25" ht="12">
      <c r="A22">
        <v>11</v>
      </c>
      <c r="B22">
        <v>14</v>
      </c>
      <c r="C22">
        <v>15</v>
      </c>
      <c r="D22">
        <v>17</v>
      </c>
      <c r="E22">
        <v>18</v>
      </c>
      <c r="F22">
        <v>19</v>
      </c>
      <c r="G22">
        <v>19</v>
      </c>
      <c r="H22">
        <v>19</v>
      </c>
      <c r="I22">
        <v>20</v>
      </c>
      <c r="J22">
        <v>20</v>
      </c>
      <c r="K22">
        <v>19</v>
      </c>
      <c r="L22">
        <v>18</v>
      </c>
      <c r="M22">
        <v>18</v>
      </c>
      <c r="N22">
        <v>17</v>
      </c>
      <c r="O22">
        <v>16</v>
      </c>
      <c r="P22">
        <v>15</v>
      </c>
      <c r="Q22">
        <v>15</v>
      </c>
      <c r="R22">
        <v>14</v>
      </c>
      <c r="S22">
        <v>12</v>
      </c>
      <c r="T22">
        <v>12</v>
      </c>
      <c r="U22">
        <v>11</v>
      </c>
      <c r="V22">
        <v>11</v>
      </c>
      <c r="W22">
        <v>7</v>
      </c>
      <c r="X22">
        <v>6</v>
      </c>
      <c r="Y22">
        <v>5</v>
      </c>
    </row>
    <row r="23" spans="1:25" ht="12">
      <c r="A23">
        <v>15</v>
      </c>
      <c r="B23">
        <v>18</v>
      </c>
      <c r="C23">
        <v>20</v>
      </c>
      <c r="D23">
        <v>22</v>
      </c>
      <c r="E23">
        <v>23</v>
      </c>
      <c r="F23">
        <v>24</v>
      </c>
      <c r="G23">
        <v>24</v>
      </c>
      <c r="H23">
        <v>24</v>
      </c>
      <c r="I23">
        <v>25</v>
      </c>
      <c r="J23">
        <v>25</v>
      </c>
      <c r="K23">
        <v>24</v>
      </c>
      <c r="L23">
        <v>22</v>
      </c>
      <c r="M23">
        <v>22</v>
      </c>
      <c r="N23">
        <v>21</v>
      </c>
      <c r="O23">
        <v>21</v>
      </c>
      <c r="P23">
        <v>20</v>
      </c>
      <c r="Q23">
        <v>20</v>
      </c>
      <c r="R23">
        <v>19</v>
      </c>
      <c r="S23">
        <v>16</v>
      </c>
      <c r="T23">
        <v>16</v>
      </c>
      <c r="U23">
        <v>15</v>
      </c>
      <c r="V23">
        <v>14</v>
      </c>
      <c r="W23">
        <v>11</v>
      </c>
      <c r="X23">
        <v>9</v>
      </c>
      <c r="Y23">
        <v>6</v>
      </c>
    </row>
    <row r="24" spans="1:25" ht="12">
      <c r="A24">
        <v>20</v>
      </c>
      <c r="B24">
        <v>23</v>
      </c>
      <c r="C24">
        <v>24</v>
      </c>
      <c r="D24">
        <v>26</v>
      </c>
      <c r="E24">
        <v>27</v>
      </c>
      <c r="F24">
        <v>29</v>
      </c>
      <c r="G24">
        <v>29</v>
      </c>
      <c r="H24">
        <v>29</v>
      </c>
      <c r="I24">
        <v>30</v>
      </c>
      <c r="J24">
        <v>30</v>
      </c>
      <c r="K24">
        <v>29</v>
      </c>
      <c r="L24">
        <v>27</v>
      </c>
      <c r="M24">
        <v>27</v>
      </c>
      <c r="N24">
        <v>26</v>
      </c>
      <c r="O24">
        <v>26</v>
      </c>
      <c r="P24">
        <v>24</v>
      </c>
      <c r="Q24">
        <v>24</v>
      </c>
      <c r="R24">
        <v>22</v>
      </c>
      <c r="S24">
        <v>21</v>
      </c>
      <c r="T24">
        <v>20</v>
      </c>
      <c r="U24">
        <v>19</v>
      </c>
      <c r="V24">
        <v>18</v>
      </c>
      <c r="W24">
        <v>14</v>
      </c>
      <c r="X24">
        <v>12</v>
      </c>
      <c r="Y24">
        <v>7</v>
      </c>
    </row>
    <row r="25" spans="1:25" ht="12">
      <c r="A25">
        <v>24</v>
      </c>
      <c r="B25">
        <v>27</v>
      </c>
      <c r="C25">
        <v>29</v>
      </c>
      <c r="D25">
        <v>31</v>
      </c>
      <c r="E25">
        <v>32</v>
      </c>
      <c r="F25">
        <v>34</v>
      </c>
      <c r="G25">
        <v>34</v>
      </c>
      <c r="H25">
        <v>34</v>
      </c>
      <c r="I25">
        <v>35</v>
      </c>
      <c r="J25">
        <v>35</v>
      </c>
      <c r="K25">
        <v>34</v>
      </c>
      <c r="L25">
        <v>32</v>
      </c>
      <c r="M25">
        <v>31</v>
      </c>
      <c r="N25">
        <v>30</v>
      </c>
      <c r="O25">
        <v>30</v>
      </c>
      <c r="P25">
        <v>28</v>
      </c>
      <c r="Q25">
        <v>28</v>
      </c>
      <c r="R25">
        <v>26</v>
      </c>
      <c r="S25">
        <v>25</v>
      </c>
      <c r="T25">
        <v>24</v>
      </c>
      <c r="U25">
        <v>22</v>
      </c>
      <c r="V25">
        <v>22</v>
      </c>
      <c r="W25">
        <v>18</v>
      </c>
      <c r="X25">
        <v>15</v>
      </c>
      <c r="Y25">
        <v>8</v>
      </c>
    </row>
    <row r="26" spans="1:25" ht="12">
      <c r="A26">
        <v>29</v>
      </c>
      <c r="B26">
        <v>32</v>
      </c>
      <c r="C26">
        <v>33</v>
      </c>
      <c r="D26">
        <v>36</v>
      </c>
      <c r="E26">
        <v>37</v>
      </c>
      <c r="F26">
        <v>38</v>
      </c>
      <c r="G26">
        <v>39</v>
      </c>
      <c r="H26">
        <v>39</v>
      </c>
      <c r="I26">
        <v>40</v>
      </c>
      <c r="J26">
        <v>40</v>
      </c>
      <c r="K26">
        <v>39</v>
      </c>
      <c r="L26">
        <v>37</v>
      </c>
      <c r="M26">
        <v>36</v>
      </c>
      <c r="N26">
        <v>35</v>
      </c>
      <c r="O26">
        <v>34</v>
      </c>
      <c r="P26">
        <v>33</v>
      </c>
      <c r="Q26">
        <v>31</v>
      </c>
      <c r="R26">
        <v>30</v>
      </c>
      <c r="S26">
        <v>29</v>
      </c>
      <c r="T26">
        <v>28</v>
      </c>
      <c r="U26">
        <v>26</v>
      </c>
      <c r="V26">
        <v>25</v>
      </c>
      <c r="W26">
        <v>22</v>
      </c>
      <c r="X26">
        <v>18</v>
      </c>
      <c r="Y26">
        <v>9</v>
      </c>
    </row>
    <row r="27" spans="1:25" ht="12">
      <c r="A27">
        <v>33</v>
      </c>
      <c r="B27">
        <v>36</v>
      </c>
      <c r="C27">
        <v>38</v>
      </c>
      <c r="D27">
        <v>41</v>
      </c>
      <c r="E27">
        <v>42</v>
      </c>
      <c r="F27">
        <v>43</v>
      </c>
      <c r="G27">
        <v>43</v>
      </c>
      <c r="H27">
        <v>43</v>
      </c>
      <c r="I27">
        <v>43</v>
      </c>
      <c r="J27">
        <v>42</v>
      </c>
      <c r="K27">
        <v>41</v>
      </c>
      <c r="L27">
        <v>41</v>
      </c>
      <c r="M27">
        <v>40</v>
      </c>
      <c r="N27">
        <v>39</v>
      </c>
      <c r="O27">
        <v>38</v>
      </c>
      <c r="P27">
        <v>37</v>
      </c>
      <c r="Q27">
        <v>35</v>
      </c>
      <c r="R27">
        <v>34</v>
      </c>
      <c r="S27">
        <v>33</v>
      </c>
      <c r="T27">
        <v>32</v>
      </c>
      <c r="U27">
        <v>30</v>
      </c>
      <c r="V27">
        <v>29</v>
      </c>
      <c r="W27">
        <v>25</v>
      </c>
      <c r="X27">
        <v>21</v>
      </c>
      <c r="Y27">
        <v>10</v>
      </c>
    </row>
  </sheetData>
  <sheetProtection sheet="1" objects="1" scenarios="1"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25" width="4.75390625" style="0" customWidth="1"/>
  </cols>
  <sheetData>
    <row r="1" ht="12">
      <c r="A1" t="s">
        <v>31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23</v>
      </c>
      <c r="B4">
        <v>25</v>
      </c>
      <c r="C4">
        <v>28</v>
      </c>
      <c r="D4">
        <v>29</v>
      </c>
      <c r="E4">
        <v>31</v>
      </c>
      <c r="F4">
        <v>32</v>
      </c>
      <c r="G4">
        <v>33</v>
      </c>
      <c r="H4">
        <v>34</v>
      </c>
      <c r="I4">
        <v>35</v>
      </c>
      <c r="J4">
        <v>36</v>
      </c>
      <c r="K4">
        <v>37</v>
      </c>
      <c r="L4">
        <v>38</v>
      </c>
      <c r="M4">
        <v>37</v>
      </c>
      <c r="N4">
        <v>36</v>
      </c>
      <c r="O4">
        <v>35</v>
      </c>
      <c r="P4">
        <v>33</v>
      </c>
      <c r="Q4">
        <v>33</v>
      </c>
      <c r="R4">
        <v>30</v>
      </c>
      <c r="S4">
        <v>29</v>
      </c>
      <c r="T4">
        <v>28</v>
      </c>
      <c r="U4">
        <v>26</v>
      </c>
      <c r="V4">
        <v>24</v>
      </c>
      <c r="W4">
        <v>21</v>
      </c>
      <c r="X4">
        <v>20</v>
      </c>
      <c r="Y4">
        <v>1</v>
      </c>
    </row>
    <row r="5" spans="1:25" ht="12">
      <c r="A5">
        <v>24</v>
      </c>
      <c r="B5">
        <v>26</v>
      </c>
      <c r="C5">
        <v>29</v>
      </c>
      <c r="D5">
        <v>31</v>
      </c>
      <c r="E5">
        <v>32</v>
      </c>
      <c r="F5">
        <v>33</v>
      </c>
      <c r="G5">
        <v>34</v>
      </c>
      <c r="H5">
        <v>36</v>
      </c>
      <c r="I5">
        <v>37</v>
      </c>
      <c r="J5">
        <v>38</v>
      </c>
      <c r="K5">
        <v>40</v>
      </c>
      <c r="L5">
        <v>40</v>
      </c>
      <c r="M5">
        <v>39</v>
      </c>
      <c r="N5">
        <v>38</v>
      </c>
      <c r="O5">
        <v>37</v>
      </c>
      <c r="P5">
        <v>35</v>
      </c>
      <c r="Q5">
        <v>35</v>
      </c>
      <c r="R5">
        <v>31</v>
      </c>
      <c r="S5">
        <v>30</v>
      </c>
      <c r="T5">
        <v>29</v>
      </c>
      <c r="U5">
        <v>27</v>
      </c>
      <c r="V5">
        <v>25</v>
      </c>
      <c r="W5">
        <v>24</v>
      </c>
      <c r="X5">
        <v>21</v>
      </c>
      <c r="Y5">
        <v>2</v>
      </c>
    </row>
    <row r="6" spans="1:25" ht="12">
      <c r="A6">
        <v>26</v>
      </c>
      <c r="B6">
        <v>27</v>
      </c>
      <c r="C6">
        <v>31</v>
      </c>
      <c r="D6">
        <v>32</v>
      </c>
      <c r="E6">
        <v>34</v>
      </c>
      <c r="F6">
        <v>35</v>
      </c>
      <c r="G6">
        <v>36</v>
      </c>
      <c r="H6">
        <v>38</v>
      </c>
      <c r="I6">
        <v>38</v>
      </c>
      <c r="J6">
        <v>40</v>
      </c>
      <c r="K6">
        <v>41</v>
      </c>
      <c r="L6">
        <v>42</v>
      </c>
      <c r="M6">
        <v>41</v>
      </c>
      <c r="N6">
        <v>40</v>
      </c>
      <c r="O6">
        <v>39</v>
      </c>
      <c r="P6">
        <v>37</v>
      </c>
      <c r="Q6">
        <v>36</v>
      </c>
      <c r="R6">
        <v>33</v>
      </c>
      <c r="S6">
        <v>32</v>
      </c>
      <c r="T6">
        <v>31</v>
      </c>
      <c r="U6">
        <v>29</v>
      </c>
      <c r="V6">
        <v>27</v>
      </c>
      <c r="W6">
        <v>26</v>
      </c>
      <c r="X6">
        <v>24</v>
      </c>
      <c r="Y6">
        <v>3</v>
      </c>
    </row>
    <row r="7" spans="1:25" ht="12">
      <c r="A7">
        <v>27</v>
      </c>
      <c r="B7">
        <v>28</v>
      </c>
      <c r="C7">
        <v>32</v>
      </c>
      <c r="D7">
        <v>34</v>
      </c>
      <c r="E7">
        <v>35</v>
      </c>
      <c r="F7">
        <v>36</v>
      </c>
      <c r="G7">
        <v>37</v>
      </c>
      <c r="H7">
        <v>39</v>
      </c>
      <c r="I7">
        <v>40</v>
      </c>
      <c r="J7">
        <v>41</v>
      </c>
      <c r="K7">
        <v>43</v>
      </c>
      <c r="L7">
        <v>44</v>
      </c>
      <c r="M7">
        <v>42</v>
      </c>
      <c r="N7">
        <v>41</v>
      </c>
      <c r="O7">
        <v>40</v>
      </c>
      <c r="P7">
        <v>39</v>
      </c>
      <c r="Q7">
        <v>38</v>
      </c>
      <c r="R7">
        <v>35</v>
      </c>
      <c r="S7">
        <v>34</v>
      </c>
      <c r="T7">
        <v>33</v>
      </c>
      <c r="U7">
        <v>31</v>
      </c>
      <c r="V7">
        <v>30</v>
      </c>
      <c r="W7">
        <v>28</v>
      </c>
      <c r="X7">
        <v>26</v>
      </c>
      <c r="Y7">
        <v>4</v>
      </c>
    </row>
    <row r="8" spans="1:25" ht="12">
      <c r="A8">
        <v>28</v>
      </c>
      <c r="B8">
        <v>30</v>
      </c>
      <c r="C8">
        <v>34</v>
      </c>
      <c r="D8">
        <v>35</v>
      </c>
      <c r="E8">
        <v>36</v>
      </c>
      <c r="F8">
        <v>38</v>
      </c>
      <c r="G8">
        <v>39</v>
      </c>
      <c r="H8">
        <v>41</v>
      </c>
      <c r="I8">
        <v>42</v>
      </c>
      <c r="J8">
        <v>43</v>
      </c>
      <c r="K8">
        <v>44</v>
      </c>
      <c r="L8">
        <v>45</v>
      </c>
      <c r="M8">
        <v>44</v>
      </c>
      <c r="N8">
        <v>43</v>
      </c>
      <c r="O8">
        <v>42</v>
      </c>
      <c r="P8">
        <v>41</v>
      </c>
      <c r="Q8">
        <v>40</v>
      </c>
      <c r="R8">
        <v>37</v>
      </c>
      <c r="S8">
        <v>36</v>
      </c>
      <c r="T8">
        <v>35</v>
      </c>
      <c r="U8">
        <v>33</v>
      </c>
      <c r="V8">
        <v>32</v>
      </c>
      <c r="W8">
        <v>30</v>
      </c>
      <c r="X8">
        <v>28</v>
      </c>
      <c r="Y8">
        <v>5</v>
      </c>
    </row>
    <row r="9" spans="1:25" ht="12">
      <c r="A9">
        <v>29</v>
      </c>
      <c r="B9">
        <v>32</v>
      </c>
      <c r="C9">
        <v>35</v>
      </c>
      <c r="D9">
        <v>36</v>
      </c>
      <c r="E9">
        <v>38</v>
      </c>
      <c r="F9">
        <v>39</v>
      </c>
      <c r="G9">
        <v>40</v>
      </c>
      <c r="H9">
        <v>42</v>
      </c>
      <c r="I9">
        <v>44</v>
      </c>
      <c r="J9">
        <v>44</v>
      </c>
      <c r="K9">
        <v>45</v>
      </c>
      <c r="L9">
        <v>46</v>
      </c>
      <c r="M9">
        <v>45</v>
      </c>
      <c r="N9">
        <v>44</v>
      </c>
      <c r="O9">
        <v>43</v>
      </c>
      <c r="P9">
        <v>42</v>
      </c>
      <c r="Q9">
        <v>41</v>
      </c>
      <c r="R9">
        <v>39</v>
      </c>
      <c r="S9">
        <v>38</v>
      </c>
      <c r="T9">
        <v>37</v>
      </c>
      <c r="U9">
        <v>35</v>
      </c>
      <c r="V9">
        <v>34</v>
      </c>
      <c r="W9">
        <v>32</v>
      </c>
      <c r="X9">
        <v>30</v>
      </c>
      <c r="Y9">
        <v>6</v>
      </c>
    </row>
    <row r="10" spans="1:25" ht="12">
      <c r="A10">
        <v>30</v>
      </c>
      <c r="B10">
        <v>34</v>
      </c>
      <c r="C10">
        <v>37</v>
      </c>
      <c r="D10">
        <v>38</v>
      </c>
      <c r="E10">
        <v>39</v>
      </c>
      <c r="F10">
        <v>40</v>
      </c>
      <c r="G10">
        <v>42</v>
      </c>
      <c r="H10">
        <v>44</v>
      </c>
      <c r="I10">
        <v>46</v>
      </c>
      <c r="J10">
        <v>46</v>
      </c>
      <c r="K10">
        <v>47</v>
      </c>
      <c r="L10">
        <v>48</v>
      </c>
      <c r="M10">
        <v>47</v>
      </c>
      <c r="N10">
        <v>46</v>
      </c>
      <c r="O10">
        <v>44</v>
      </c>
      <c r="P10">
        <v>44</v>
      </c>
      <c r="Q10">
        <v>43</v>
      </c>
      <c r="R10">
        <v>41</v>
      </c>
      <c r="S10">
        <v>40</v>
      </c>
      <c r="T10">
        <v>39</v>
      </c>
      <c r="U10">
        <v>37</v>
      </c>
      <c r="V10">
        <v>36</v>
      </c>
      <c r="W10">
        <v>35</v>
      </c>
      <c r="X10">
        <v>32</v>
      </c>
      <c r="Y10">
        <v>7</v>
      </c>
    </row>
    <row r="11" spans="1:25" ht="12">
      <c r="A11">
        <v>32</v>
      </c>
      <c r="B11">
        <v>35</v>
      </c>
      <c r="C11">
        <v>38</v>
      </c>
      <c r="D11">
        <v>39</v>
      </c>
      <c r="E11">
        <v>41</v>
      </c>
      <c r="F11">
        <v>42</v>
      </c>
      <c r="G11">
        <v>43</v>
      </c>
      <c r="H11">
        <v>46</v>
      </c>
      <c r="I11">
        <v>48</v>
      </c>
      <c r="J11">
        <v>48</v>
      </c>
      <c r="K11">
        <v>49</v>
      </c>
      <c r="L11">
        <v>50</v>
      </c>
      <c r="M11">
        <v>48</v>
      </c>
      <c r="N11">
        <v>47</v>
      </c>
      <c r="O11">
        <v>46</v>
      </c>
      <c r="P11">
        <v>46</v>
      </c>
      <c r="Q11">
        <v>45</v>
      </c>
      <c r="R11">
        <v>43</v>
      </c>
      <c r="S11">
        <v>42</v>
      </c>
      <c r="T11">
        <v>40</v>
      </c>
      <c r="U11">
        <v>39</v>
      </c>
      <c r="V11">
        <v>38</v>
      </c>
      <c r="W11">
        <v>37</v>
      </c>
      <c r="X11">
        <v>35</v>
      </c>
      <c r="Y11">
        <v>8</v>
      </c>
    </row>
    <row r="12" spans="1:25" ht="12">
      <c r="A12">
        <v>34</v>
      </c>
      <c r="B12">
        <v>37</v>
      </c>
      <c r="C12">
        <v>40</v>
      </c>
      <c r="D12">
        <v>41</v>
      </c>
      <c r="E12">
        <v>42</v>
      </c>
      <c r="F12">
        <v>43</v>
      </c>
      <c r="G12">
        <v>45</v>
      </c>
      <c r="H12">
        <v>47</v>
      </c>
      <c r="I12">
        <v>49</v>
      </c>
      <c r="J12">
        <v>50</v>
      </c>
      <c r="K12">
        <v>50</v>
      </c>
      <c r="L12">
        <v>51</v>
      </c>
      <c r="M12">
        <v>50</v>
      </c>
      <c r="N12">
        <v>49</v>
      </c>
      <c r="O12">
        <v>48</v>
      </c>
      <c r="P12">
        <v>48</v>
      </c>
      <c r="Q12">
        <v>47</v>
      </c>
      <c r="R12">
        <v>45</v>
      </c>
      <c r="S12">
        <v>44</v>
      </c>
      <c r="T12">
        <v>42</v>
      </c>
      <c r="U12">
        <v>41</v>
      </c>
      <c r="V12">
        <v>40</v>
      </c>
      <c r="W12">
        <v>39</v>
      </c>
      <c r="X12">
        <v>37</v>
      </c>
      <c r="Y12">
        <v>9</v>
      </c>
    </row>
    <row r="13" spans="1:25" ht="12">
      <c r="A13">
        <v>35</v>
      </c>
      <c r="B13">
        <v>38</v>
      </c>
      <c r="C13">
        <v>41</v>
      </c>
      <c r="D13">
        <v>42</v>
      </c>
      <c r="E13">
        <v>44</v>
      </c>
      <c r="F13">
        <v>45</v>
      </c>
      <c r="G13">
        <v>47</v>
      </c>
      <c r="H13">
        <v>49</v>
      </c>
      <c r="I13">
        <v>51</v>
      </c>
      <c r="J13">
        <v>52</v>
      </c>
      <c r="K13">
        <v>52</v>
      </c>
      <c r="L13">
        <v>53</v>
      </c>
      <c r="M13">
        <v>51</v>
      </c>
      <c r="N13">
        <v>50</v>
      </c>
      <c r="O13">
        <v>50</v>
      </c>
      <c r="P13">
        <v>50</v>
      </c>
      <c r="Q13">
        <v>48</v>
      </c>
      <c r="R13">
        <v>47</v>
      </c>
      <c r="S13">
        <v>46</v>
      </c>
      <c r="T13">
        <v>44</v>
      </c>
      <c r="U13">
        <v>43</v>
      </c>
      <c r="V13">
        <v>42</v>
      </c>
      <c r="W13">
        <v>41</v>
      </c>
      <c r="X13">
        <v>39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">
      <c r="A18">
        <v>23</v>
      </c>
      <c r="B18">
        <v>24</v>
      </c>
      <c r="C18">
        <v>26</v>
      </c>
      <c r="D18">
        <v>27</v>
      </c>
      <c r="E18">
        <v>30</v>
      </c>
      <c r="F18">
        <v>30</v>
      </c>
      <c r="G18">
        <v>32</v>
      </c>
      <c r="H18">
        <v>32</v>
      </c>
      <c r="I18">
        <v>33</v>
      </c>
      <c r="J18">
        <v>34</v>
      </c>
      <c r="K18">
        <v>34</v>
      </c>
      <c r="L18">
        <v>34</v>
      </c>
      <c r="M18">
        <v>33</v>
      </c>
      <c r="N18">
        <v>31</v>
      </c>
      <c r="O18">
        <v>29</v>
      </c>
      <c r="P18">
        <v>28</v>
      </c>
      <c r="Q18">
        <v>27</v>
      </c>
      <c r="R18">
        <v>26</v>
      </c>
      <c r="S18">
        <v>24</v>
      </c>
      <c r="T18">
        <v>23</v>
      </c>
      <c r="U18">
        <v>22</v>
      </c>
      <c r="V18">
        <v>20</v>
      </c>
      <c r="W18">
        <v>19</v>
      </c>
      <c r="X18">
        <v>18</v>
      </c>
      <c r="Y18">
        <v>1</v>
      </c>
    </row>
    <row r="19" spans="1:25" ht="12">
      <c r="A19">
        <v>24</v>
      </c>
      <c r="B19">
        <v>25</v>
      </c>
      <c r="C19">
        <v>28</v>
      </c>
      <c r="D19">
        <v>29</v>
      </c>
      <c r="E19">
        <v>31</v>
      </c>
      <c r="F19">
        <v>31</v>
      </c>
      <c r="G19">
        <v>33</v>
      </c>
      <c r="H19">
        <v>34</v>
      </c>
      <c r="I19">
        <v>35</v>
      </c>
      <c r="J19">
        <v>35</v>
      </c>
      <c r="K19">
        <v>35</v>
      </c>
      <c r="L19">
        <v>35</v>
      </c>
      <c r="M19">
        <v>34</v>
      </c>
      <c r="N19">
        <v>32</v>
      </c>
      <c r="O19">
        <v>30</v>
      </c>
      <c r="P19">
        <v>29</v>
      </c>
      <c r="Q19">
        <v>28</v>
      </c>
      <c r="R19">
        <v>27</v>
      </c>
      <c r="S19">
        <v>25</v>
      </c>
      <c r="T19">
        <v>25</v>
      </c>
      <c r="U19">
        <v>23</v>
      </c>
      <c r="V19">
        <v>21</v>
      </c>
      <c r="W19">
        <v>20</v>
      </c>
      <c r="X19">
        <v>19</v>
      </c>
      <c r="Y19">
        <v>2</v>
      </c>
    </row>
    <row r="20" spans="1:25" ht="12">
      <c r="A20">
        <v>26</v>
      </c>
      <c r="B20">
        <v>27</v>
      </c>
      <c r="C20">
        <v>29</v>
      </c>
      <c r="D20">
        <v>30</v>
      </c>
      <c r="E20">
        <v>32</v>
      </c>
      <c r="F20">
        <v>33</v>
      </c>
      <c r="G20">
        <v>34</v>
      </c>
      <c r="H20">
        <v>35</v>
      </c>
      <c r="I20">
        <v>36</v>
      </c>
      <c r="J20">
        <v>36</v>
      </c>
      <c r="K20">
        <v>36</v>
      </c>
      <c r="L20">
        <v>36</v>
      </c>
      <c r="M20">
        <v>35</v>
      </c>
      <c r="N20">
        <v>33</v>
      </c>
      <c r="O20">
        <v>31</v>
      </c>
      <c r="P20">
        <v>30</v>
      </c>
      <c r="Q20">
        <v>30</v>
      </c>
      <c r="R20">
        <v>29</v>
      </c>
      <c r="S20">
        <v>27</v>
      </c>
      <c r="T20">
        <v>27</v>
      </c>
      <c r="U20">
        <v>25</v>
      </c>
      <c r="V20">
        <v>23</v>
      </c>
      <c r="W20">
        <v>21</v>
      </c>
      <c r="X20">
        <v>21</v>
      </c>
      <c r="Y20">
        <v>3</v>
      </c>
    </row>
    <row r="21" spans="1:25" ht="12">
      <c r="A21">
        <v>27</v>
      </c>
      <c r="B21">
        <v>29</v>
      </c>
      <c r="C21">
        <v>31</v>
      </c>
      <c r="D21">
        <v>32</v>
      </c>
      <c r="E21">
        <v>34</v>
      </c>
      <c r="F21">
        <v>34</v>
      </c>
      <c r="G21">
        <v>36</v>
      </c>
      <c r="H21">
        <v>36</v>
      </c>
      <c r="I21">
        <v>37</v>
      </c>
      <c r="J21">
        <v>37</v>
      </c>
      <c r="K21">
        <v>38</v>
      </c>
      <c r="L21">
        <v>37</v>
      </c>
      <c r="M21">
        <v>36</v>
      </c>
      <c r="N21">
        <v>35</v>
      </c>
      <c r="O21">
        <v>33</v>
      </c>
      <c r="P21">
        <v>32</v>
      </c>
      <c r="Q21">
        <v>31</v>
      </c>
      <c r="R21">
        <v>31</v>
      </c>
      <c r="S21">
        <v>29</v>
      </c>
      <c r="T21">
        <v>29</v>
      </c>
      <c r="U21">
        <v>27</v>
      </c>
      <c r="V21">
        <v>25</v>
      </c>
      <c r="W21">
        <v>24</v>
      </c>
      <c r="X21">
        <v>23</v>
      </c>
      <c r="Y21">
        <v>4</v>
      </c>
    </row>
    <row r="22" spans="1:25" ht="12">
      <c r="A22">
        <v>28</v>
      </c>
      <c r="B22">
        <v>30</v>
      </c>
      <c r="C22">
        <v>32</v>
      </c>
      <c r="D22">
        <v>34</v>
      </c>
      <c r="E22">
        <v>35</v>
      </c>
      <c r="F22">
        <v>36</v>
      </c>
      <c r="G22">
        <v>37</v>
      </c>
      <c r="H22">
        <v>38</v>
      </c>
      <c r="I22">
        <v>38</v>
      </c>
      <c r="J22">
        <v>38</v>
      </c>
      <c r="K22">
        <v>39</v>
      </c>
      <c r="L22">
        <v>39</v>
      </c>
      <c r="M22">
        <v>38</v>
      </c>
      <c r="N22">
        <v>37</v>
      </c>
      <c r="O22">
        <v>35</v>
      </c>
      <c r="P22">
        <v>34</v>
      </c>
      <c r="Q22">
        <v>33</v>
      </c>
      <c r="R22">
        <v>32</v>
      </c>
      <c r="S22">
        <v>31</v>
      </c>
      <c r="T22">
        <v>31</v>
      </c>
      <c r="U22">
        <v>29</v>
      </c>
      <c r="V22">
        <v>27</v>
      </c>
      <c r="W22">
        <v>26</v>
      </c>
      <c r="X22">
        <v>26</v>
      </c>
      <c r="Y22">
        <v>5</v>
      </c>
    </row>
    <row r="23" spans="1:25" ht="12">
      <c r="A23">
        <v>30</v>
      </c>
      <c r="B23">
        <v>31</v>
      </c>
      <c r="C23">
        <v>34</v>
      </c>
      <c r="D23">
        <v>35</v>
      </c>
      <c r="E23">
        <v>36</v>
      </c>
      <c r="F23">
        <v>37</v>
      </c>
      <c r="G23">
        <v>38</v>
      </c>
      <c r="H23">
        <v>39</v>
      </c>
      <c r="I23">
        <v>40</v>
      </c>
      <c r="J23">
        <v>40</v>
      </c>
      <c r="K23">
        <v>40</v>
      </c>
      <c r="L23">
        <v>40</v>
      </c>
      <c r="M23">
        <v>39</v>
      </c>
      <c r="N23">
        <v>38</v>
      </c>
      <c r="O23">
        <v>37</v>
      </c>
      <c r="P23">
        <v>36</v>
      </c>
      <c r="Q23">
        <v>35</v>
      </c>
      <c r="R23">
        <v>34</v>
      </c>
      <c r="S23">
        <v>33</v>
      </c>
      <c r="T23">
        <v>33</v>
      </c>
      <c r="U23">
        <v>31</v>
      </c>
      <c r="V23">
        <v>29</v>
      </c>
      <c r="W23">
        <v>28</v>
      </c>
      <c r="X23">
        <v>28</v>
      </c>
      <c r="Y23">
        <v>6</v>
      </c>
    </row>
    <row r="24" spans="1:25" ht="12">
      <c r="A24">
        <v>31</v>
      </c>
      <c r="B24">
        <v>33</v>
      </c>
      <c r="C24">
        <v>35</v>
      </c>
      <c r="D24">
        <v>37</v>
      </c>
      <c r="E24">
        <v>38</v>
      </c>
      <c r="F24">
        <v>39</v>
      </c>
      <c r="G24">
        <v>39</v>
      </c>
      <c r="H24">
        <v>40</v>
      </c>
      <c r="I24">
        <v>41</v>
      </c>
      <c r="J24">
        <v>41</v>
      </c>
      <c r="K24">
        <v>41</v>
      </c>
      <c r="L24">
        <v>41</v>
      </c>
      <c r="M24">
        <v>40</v>
      </c>
      <c r="N24">
        <v>40</v>
      </c>
      <c r="O24">
        <v>39</v>
      </c>
      <c r="P24">
        <v>38</v>
      </c>
      <c r="Q24">
        <v>36</v>
      </c>
      <c r="R24">
        <v>36</v>
      </c>
      <c r="S24">
        <v>35</v>
      </c>
      <c r="T24">
        <v>34</v>
      </c>
      <c r="U24">
        <v>33</v>
      </c>
      <c r="V24">
        <v>31</v>
      </c>
      <c r="W24">
        <v>30</v>
      </c>
      <c r="X24">
        <v>30</v>
      </c>
      <c r="Y24">
        <v>7</v>
      </c>
    </row>
    <row r="25" spans="1:25" ht="12">
      <c r="A25">
        <v>33</v>
      </c>
      <c r="B25">
        <v>35</v>
      </c>
      <c r="C25">
        <v>36</v>
      </c>
      <c r="D25">
        <v>38</v>
      </c>
      <c r="E25">
        <v>39</v>
      </c>
      <c r="F25">
        <v>40</v>
      </c>
      <c r="G25">
        <v>41</v>
      </c>
      <c r="H25">
        <v>42</v>
      </c>
      <c r="I25">
        <v>42</v>
      </c>
      <c r="J25">
        <v>42</v>
      </c>
      <c r="K25">
        <v>43</v>
      </c>
      <c r="L25">
        <v>42</v>
      </c>
      <c r="M25">
        <v>42</v>
      </c>
      <c r="N25">
        <v>42</v>
      </c>
      <c r="O25">
        <v>41</v>
      </c>
      <c r="P25">
        <v>40</v>
      </c>
      <c r="Q25">
        <v>38</v>
      </c>
      <c r="R25">
        <v>38</v>
      </c>
      <c r="S25">
        <v>37</v>
      </c>
      <c r="T25">
        <v>36</v>
      </c>
      <c r="U25">
        <v>35</v>
      </c>
      <c r="V25">
        <v>33</v>
      </c>
      <c r="W25">
        <v>32</v>
      </c>
      <c r="X25">
        <v>32</v>
      </c>
      <c r="Y25">
        <v>8</v>
      </c>
    </row>
    <row r="26" spans="1:25" ht="12">
      <c r="A26">
        <v>34</v>
      </c>
      <c r="B26">
        <v>36</v>
      </c>
      <c r="C26">
        <v>38</v>
      </c>
      <c r="D26">
        <v>40</v>
      </c>
      <c r="E26">
        <v>40</v>
      </c>
      <c r="F26">
        <v>42</v>
      </c>
      <c r="G26">
        <v>42</v>
      </c>
      <c r="H26">
        <v>43</v>
      </c>
      <c r="I26">
        <v>43</v>
      </c>
      <c r="J26">
        <v>44</v>
      </c>
      <c r="K26">
        <v>44</v>
      </c>
      <c r="L26">
        <v>43</v>
      </c>
      <c r="M26">
        <v>43</v>
      </c>
      <c r="N26">
        <v>43</v>
      </c>
      <c r="O26">
        <v>42</v>
      </c>
      <c r="P26">
        <v>42</v>
      </c>
      <c r="Q26">
        <v>40</v>
      </c>
      <c r="R26">
        <v>40</v>
      </c>
      <c r="S26">
        <v>39</v>
      </c>
      <c r="T26">
        <v>38</v>
      </c>
      <c r="U26">
        <v>37</v>
      </c>
      <c r="V26">
        <v>35</v>
      </c>
      <c r="W26">
        <v>35</v>
      </c>
      <c r="X26">
        <v>34</v>
      </c>
      <c r="Y26">
        <v>9</v>
      </c>
    </row>
    <row r="27" spans="1:25" ht="12">
      <c r="A27">
        <v>36</v>
      </c>
      <c r="B27">
        <v>38</v>
      </c>
      <c r="C27">
        <v>39</v>
      </c>
      <c r="D27">
        <v>41</v>
      </c>
      <c r="E27">
        <v>42</v>
      </c>
      <c r="F27">
        <v>43</v>
      </c>
      <c r="G27">
        <v>43</v>
      </c>
      <c r="H27">
        <v>44</v>
      </c>
      <c r="I27">
        <v>45</v>
      </c>
      <c r="J27">
        <v>45</v>
      </c>
      <c r="K27">
        <v>45</v>
      </c>
      <c r="L27">
        <v>45</v>
      </c>
      <c r="M27">
        <v>45</v>
      </c>
      <c r="N27">
        <v>45</v>
      </c>
      <c r="O27">
        <v>44</v>
      </c>
      <c r="P27">
        <v>43</v>
      </c>
      <c r="Q27">
        <v>42</v>
      </c>
      <c r="R27">
        <v>42</v>
      </c>
      <c r="S27">
        <v>41</v>
      </c>
      <c r="T27">
        <v>39</v>
      </c>
      <c r="U27">
        <v>39</v>
      </c>
      <c r="V27">
        <v>37</v>
      </c>
      <c r="W27">
        <v>37</v>
      </c>
      <c r="X27">
        <v>36</v>
      </c>
      <c r="Y27">
        <v>10</v>
      </c>
    </row>
  </sheetData>
  <sheetProtection sheet="1" objects="1" scenarios="1"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25" width="4.75390625" style="0" customWidth="1"/>
  </cols>
  <sheetData>
    <row r="1" ht="12">
      <c r="A1" t="s">
        <v>31</v>
      </c>
    </row>
    <row r="2" spans="1:25" ht="12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 ht="1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">
      <c r="A4">
        <v>630</v>
      </c>
      <c r="B4">
        <v>730</v>
      </c>
      <c r="C4">
        <v>790</v>
      </c>
      <c r="D4">
        <v>850</v>
      </c>
      <c r="E4">
        <v>890</v>
      </c>
      <c r="F4">
        <v>920</v>
      </c>
      <c r="G4">
        <v>950</v>
      </c>
      <c r="H4">
        <v>1010</v>
      </c>
      <c r="I4">
        <v>1020</v>
      </c>
      <c r="J4">
        <v>1030</v>
      </c>
      <c r="K4">
        <v>1050</v>
      </c>
      <c r="L4">
        <v>1100</v>
      </c>
      <c r="M4">
        <v>1080</v>
      </c>
      <c r="N4">
        <v>980</v>
      </c>
      <c r="O4">
        <v>950</v>
      </c>
      <c r="P4">
        <v>820</v>
      </c>
      <c r="Q4">
        <v>770</v>
      </c>
      <c r="R4">
        <v>760</v>
      </c>
      <c r="S4">
        <v>750</v>
      </c>
      <c r="T4">
        <v>740</v>
      </c>
      <c r="U4">
        <v>680</v>
      </c>
      <c r="V4">
        <v>670</v>
      </c>
      <c r="W4">
        <v>620</v>
      </c>
      <c r="X4">
        <v>600</v>
      </c>
      <c r="Y4">
        <v>1</v>
      </c>
    </row>
    <row r="5" spans="1:25" ht="12">
      <c r="A5">
        <v>680</v>
      </c>
      <c r="B5">
        <v>780</v>
      </c>
      <c r="C5">
        <v>830</v>
      </c>
      <c r="D5">
        <v>890</v>
      </c>
      <c r="E5">
        <v>930</v>
      </c>
      <c r="F5">
        <v>960</v>
      </c>
      <c r="G5">
        <v>990</v>
      </c>
      <c r="H5">
        <v>1050</v>
      </c>
      <c r="I5">
        <v>1060</v>
      </c>
      <c r="J5">
        <v>1070</v>
      </c>
      <c r="K5">
        <v>1090</v>
      </c>
      <c r="L5">
        <v>1150</v>
      </c>
      <c r="M5">
        <v>1140</v>
      </c>
      <c r="N5">
        <v>1030</v>
      </c>
      <c r="O5">
        <v>1010</v>
      </c>
      <c r="P5">
        <v>900</v>
      </c>
      <c r="Q5">
        <v>840</v>
      </c>
      <c r="R5">
        <v>830</v>
      </c>
      <c r="S5">
        <v>820</v>
      </c>
      <c r="T5">
        <v>810</v>
      </c>
      <c r="U5">
        <v>740</v>
      </c>
      <c r="V5">
        <v>730</v>
      </c>
      <c r="W5">
        <v>670</v>
      </c>
      <c r="X5">
        <v>650</v>
      </c>
      <c r="Y5">
        <v>2</v>
      </c>
    </row>
    <row r="6" spans="1:25" ht="12">
      <c r="A6">
        <v>730</v>
      </c>
      <c r="B6">
        <v>820</v>
      </c>
      <c r="C6">
        <v>880</v>
      </c>
      <c r="D6">
        <v>940</v>
      </c>
      <c r="E6">
        <v>970</v>
      </c>
      <c r="F6">
        <v>1010</v>
      </c>
      <c r="G6">
        <v>1040</v>
      </c>
      <c r="H6">
        <v>1100</v>
      </c>
      <c r="I6">
        <v>1110</v>
      </c>
      <c r="J6">
        <v>1120</v>
      </c>
      <c r="K6">
        <v>1140</v>
      </c>
      <c r="L6">
        <v>1200</v>
      </c>
      <c r="M6">
        <v>1190</v>
      </c>
      <c r="N6">
        <v>1090</v>
      </c>
      <c r="O6">
        <v>1060</v>
      </c>
      <c r="P6">
        <v>970</v>
      </c>
      <c r="Q6">
        <v>910</v>
      </c>
      <c r="R6">
        <v>890</v>
      </c>
      <c r="S6">
        <v>880</v>
      </c>
      <c r="T6">
        <v>870</v>
      </c>
      <c r="U6">
        <v>800</v>
      </c>
      <c r="V6">
        <v>780</v>
      </c>
      <c r="W6">
        <v>720</v>
      </c>
      <c r="X6">
        <v>690</v>
      </c>
      <c r="Y6">
        <v>3</v>
      </c>
    </row>
    <row r="7" spans="1:25" ht="12">
      <c r="A7">
        <v>780</v>
      </c>
      <c r="B7">
        <v>870</v>
      </c>
      <c r="C7">
        <v>920</v>
      </c>
      <c r="D7">
        <v>980</v>
      </c>
      <c r="E7">
        <v>1020</v>
      </c>
      <c r="F7">
        <v>1050</v>
      </c>
      <c r="G7">
        <v>1080</v>
      </c>
      <c r="H7">
        <v>1150</v>
      </c>
      <c r="I7">
        <v>1160</v>
      </c>
      <c r="J7">
        <v>1170</v>
      </c>
      <c r="K7">
        <v>1200</v>
      </c>
      <c r="L7">
        <v>1240</v>
      </c>
      <c r="M7">
        <v>1230</v>
      </c>
      <c r="N7">
        <v>1150</v>
      </c>
      <c r="O7">
        <v>1120</v>
      </c>
      <c r="P7">
        <v>1040</v>
      </c>
      <c r="Q7">
        <v>980</v>
      </c>
      <c r="R7">
        <v>960</v>
      </c>
      <c r="S7">
        <v>950</v>
      </c>
      <c r="T7">
        <v>940</v>
      </c>
      <c r="U7">
        <v>860</v>
      </c>
      <c r="V7">
        <v>830</v>
      </c>
      <c r="W7">
        <v>770</v>
      </c>
      <c r="X7">
        <v>740</v>
      </c>
      <c r="Y7">
        <v>4</v>
      </c>
    </row>
    <row r="8" spans="1:25" ht="12">
      <c r="A8">
        <v>830</v>
      </c>
      <c r="B8">
        <v>910</v>
      </c>
      <c r="C8">
        <v>970</v>
      </c>
      <c r="D8">
        <v>1020</v>
      </c>
      <c r="E8">
        <v>1060</v>
      </c>
      <c r="F8">
        <v>1090</v>
      </c>
      <c r="G8">
        <v>1130</v>
      </c>
      <c r="H8">
        <v>1190</v>
      </c>
      <c r="I8">
        <v>1210</v>
      </c>
      <c r="J8">
        <v>1220</v>
      </c>
      <c r="K8">
        <v>1250</v>
      </c>
      <c r="L8">
        <v>1290</v>
      </c>
      <c r="M8">
        <v>1280</v>
      </c>
      <c r="N8">
        <v>1210</v>
      </c>
      <c r="O8">
        <v>1180</v>
      </c>
      <c r="P8">
        <v>1110</v>
      </c>
      <c r="Q8">
        <v>1050</v>
      </c>
      <c r="R8">
        <v>1030</v>
      </c>
      <c r="S8">
        <v>1010</v>
      </c>
      <c r="T8">
        <v>1000</v>
      </c>
      <c r="U8">
        <v>920</v>
      </c>
      <c r="V8">
        <v>880</v>
      </c>
      <c r="W8">
        <v>820</v>
      </c>
      <c r="X8">
        <v>780</v>
      </c>
      <c r="Y8">
        <v>5</v>
      </c>
    </row>
    <row r="9" spans="1:25" ht="12">
      <c r="A9">
        <v>880</v>
      </c>
      <c r="B9">
        <v>960</v>
      </c>
      <c r="C9">
        <v>1010</v>
      </c>
      <c r="D9">
        <v>1070</v>
      </c>
      <c r="E9">
        <v>1100</v>
      </c>
      <c r="F9">
        <v>1130</v>
      </c>
      <c r="G9">
        <v>1180</v>
      </c>
      <c r="H9">
        <v>1240</v>
      </c>
      <c r="I9">
        <v>1260</v>
      </c>
      <c r="J9">
        <v>1270</v>
      </c>
      <c r="K9">
        <v>1300</v>
      </c>
      <c r="L9">
        <v>1340</v>
      </c>
      <c r="M9">
        <v>1320</v>
      </c>
      <c r="N9">
        <v>1260</v>
      </c>
      <c r="O9">
        <v>1240</v>
      </c>
      <c r="P9">
        <v>1190</v>
      </c>
      <c r="Q9">
        <v>1120</v>
      </c>
      <c r="R9">
        <v>1090</v>
      </c>
      <c r="S9">
        <v>1070</v>
      </c>
      <c r="T9">
        <v>1060</v>
      </c>
      <c r="U9">
        <v>980</v>
      </c>
      <c r="V9">
        <v>930</v>
      </c>
      <c r="W9">
        <v>870</v>
      </c>
      <c r="X9">
        <v>830</v>
      </c>
      <c r="Y9">
        <v>6</v>
      </c>
    </row>
    <row r="10" spans="1:25" ht="12">
      <c r="A10">
        <v>930</v>
      </c>
      <c r="B10">
        <v>1000</v>
      </c>
      <c r="C10">
        <v>1060</v>
      </c>
      <c r="D10">
        <v>1110</v>
      </c>
      <c r="E10">
        <v>1140</v>
      </c>
      <c r="F10">
        <v>1180</v>
      </c>
      <c r="G10">
        <v>1220</v>
      </c>
      <c r="H10">
        <v>1290</v>
      </c>
      <c r="I10">
        <v>1320</v>
      </c>
      <c r="J10">
        <v>1330</v>
      </c>
      <c r="K10">
        <v>1360</v>
      </c>
      <c r="L10">
        <v>1390</v>
      </c>
      <c r="M10">
        <v>1380</v>
      </c>
      <c r="N10">
        <v>1320</v>
      </c>
      <c r="O10">
        <v>1300</v>
      </c>
      <c r="P10">
        <v>1260</v>
      </c>
      <c r="Q10">
        <v>1190</v>
      </c>
      <c r="R10">
        <v>1160</v>
      </c>
      <c r="S10">
        <v>1130</v>
      </c>
      <c r="T10">
        <v>1100</v>
      </c>
      <c r="U10">
        <v>1040</v>
      </c>
      <c r="V10">
        <v>980</v>
      </c>
      <c r="W10">
        <v>920</v>
      </c>
      <c r="X10">
        <v>880</v>
      </c>
      <c r="Y10">
        <v>7</v>
      </c>
    </row>
    <row r="11" spans="1:25" ht="12">
      <c r="A11">
        <v>980</v>
      </c>
      <c r="B11">
        <v>1050</v>
      </c>
      <c r="C11">
        <v>1100</v>
      </c>
      <c r="D11">
        <v>1150</v>
      </c>
      <c r="E11">
        <v>1190</v>
      </c>
      <c r="F11">
        <v>1220</v>
      </c>
      <c r="G11">
        <v>1270</v>
      </c>
      <c r="H11">
        <v>1330</v>
      </c>
      <c r="I11">
        <v>1370</v>
      </c>
      <c r="J11">
        <v>1380</v>
      </c>
      <c r="K11">
        <v>1410</v>
      </c>
      <c r="L11">
        <v>1440</v>
      </c>
      <c r="M11">
        <v>1440</v>
      </c>
      <c r="N11">
        <v>1380</v>
      </c>
      <c r="O11">
        <v>1360</v>
      </c>
      <c r="P11">
        <v>1330</v>
      </c>
      <c r="Q11">
        <v>1260</v>
      </c>
      <c r="R11">
        <v>1230</v>
      </c>
      <c r="S11">
        <v>1190</v>
      </c>
      <c r="T11">
        <v>1160</v>
      </c>
      <c r="U11">
        <v>1100</v>
      </c>
      <c r="V11">
        <v>1030</v>
      </c>
      <c r="W11">
        <v>970</v>
      </c>
      <c r="X11">
        <v>920</v>
      </c>
      <c r="Y11">
        <v>8</v>
      </c>
    </row>
    <row r="12" spans="1:25" ht="12">
      <c r="A12">
        <v>1020</v>
      </c>
      <c r="B12">
        <v>1090</v>
      </c>
      <c r="C12">
        <v>1150</v>
      </c>
      <c r="D12">
        <v>1190</v>
      </c>
      <c r="E12">
        <v>1230</v>
      </c>
      <c r="F12">
        <v>1260</v>
      </c>
      <c r="G12">
        <v>1320</v>
      </c>
      <c r="H12">
        <v>1380</v>
      </c>
      <c r="I12">
        <v>1420</v>
      </c>
      <c r="J12">
        <v>1430</v>
      </c>
      <c r="K12">
        <v>1460</v>
      </c>
      <c r="L12">
        <v>1480</v>
      </c>
      <c r="M12">
        <v>1480</v>
      </c>
      <c r="N12">
        <v>1470</v>
      </c>
      <c r="O12">
        <v>1420</v>
      </c>
      <c r="P12">
        <v>1400</v>
      </c>
      <c r="Q12">
        <v>1330</v>
      </c>
      <c r="R12">
        <v>1290</v>
      </c>
      <c r="S12">
        <v>1250</v>
      </c>
      <c r="T12">
        <v>1210</v>
      </c>
      <c r="U12">
        <v>1160</v>
      </c>
      <c r="V12">
        <v>1080</v>
      </c>
      <c r="W12">
        <v>1020</v>
      </c>
      <c r="X12">
        <v>970</v>
      </c>
      <c r="Y12">
        <v>9</v>
      </c>
    </row>
    <row r="13" spans="1:25" ht="12">
      <c r="A13">
        <v>1070</v>
      </c>
      <c r="B13">
        <v>1140</v>
      </c>
      <c r="C13">
        <v>1190</v>
      </c>
      <c r="D13">
        <v>1240</v>
      </c>
      <c r="E13">
        <v>1270</v>
      </c>
      <c r="F13">
        <v>1310</v>
      </c>
      <c r="G13">
        <v>1360</v>
      </c>
      <c r="H13">
        <v>1430</v>
      </c>
      <c r="I13">
        <v>1470</v>
      </c>
      <c r="J13">
        <v>1480</v>
      </c>
      <c r="K13">
        <v>1520</v>
      </c>
      <c r="L13">
        <v>1530</v>
      </c>
      <c r="M13">
        <v>1530</v>
      </c>
      <c r="N13">
        <v>1490</v>
      </c>
      <c r="O13">
        <v>1480</v>
      </c>
      <c r="P13">
        <v>1470</v>
      </c>
      <c r="Q13">
        <v>1400</v>
      </c>
      <c r="R13">
        <v>1360</v>
      </c>
      <c r="S13">
        <v>1310</v>
      </c>
      <c r="T13">
        <v>1280</v>
      </c>
      <c r="U13">
        <v>1210</v>
      </c>
      <c r="V13">
        <v>1140</v>
      </c>
      <c r="W13">
        <v>1070</v>
      </c>
      <c r="X13">
        <v>1020</v>
      </c>
      <c r="Y13">
        <v>10</v>
      </c>
    </row>
    <row r="15" ht="12">
      <c r="A15" t="s">
        <v>32</v>
      </c>
    </row>
    <row r="16" spans="1:25" ht="12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 ht="12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">
      <c r="A18">
        <v>580</v>
      </c>
      <c r="B18">
        <v>670</v>
      </c>
      <c r="C18">
        <v>730</v>
      </c>
      <c r="D18">
        <v>780</v>
      </c>
      <c r="E18">
        <v>800</v>
      </c>
      <c r="F18">
        <v>840</v>
      </c>
      <c r="G18">
        <v>870</v>
      </c>
      <c r="H18">
        <v>870</v>
      </c>
      <c r="I18">
        <v>880</v>
      </c>
      <c r="J18">
        <v>890</v>
      </c>
      <c r="K18">
        <v>870</v>
      </c>
      <c r="L18">
        <v>870</v>
      </c>
      <c r="M18">
        <v>860</v>
      </c>
      <c r="N18">
        <v>800</v>
      </c>
      <c r="O18">
        <v>790</v>
      </c>
      <c r="P18">
        <v>720</v>
      </c>
      <c r="Q18">
        <v>650</v>
      </c>
      <c r="R18">
        <v>640</v>
      </c>
      <c r="S18">
        <v>630</v>
      </c>
      <c r="T18">
        <v>600</v>
      </c>
      <c r="U18">
        <v>520</v>
      </c>
      <c r="V18">
        <v>450</v>
      </c>
      <c r="W18">
        <v>440</v>
      </c>
      <c r="X18">
        <v>430</v>
      </c>
      <c r="Y18">
        <v>1</v>
      </c>
    </row>
    <row r="19" spans="1:25" ht="12">
      <c r="A19">
        <v>630</v>
      </c>
      <c r="B19">
        <v>710</v>
      </c>
      <c r="C19">
        <v>770</v>
      </c>
      <c r="D19">
        <v>830</v>
      </c>
      <c r="E19">
        <v>850</v>
      </c>
      <c r="F19">
        <v>880</v>
      </c>
      <c r="G19">
        <v>910</v>
      </c>
      <c r="H19">
        <v>910</v>
      </c>
      <c r="I19">
        <v>920</v>
      </c>
      <c r="J19">
        <v>930</v>
      </c>
      <c r="K19">
        <v>920</v>
      </c>
      <c r="L19">
        <v>910</v>
      </c>
      <c r="M19">
        <v>900</v>
      </c>
      <c r="N19">
        <v>840</v>
      </c>
      <c r="O19">
        <v>830</v>
      </c>
      <c r="P19">
        <v>770</v>
      </c>
      <c r="Q19">
        <v>700</v>
      </c>
      <c r="R19">
        <v>690</v>
      </c>
      <c r="S19">
        <v>680</v>
      </c>
      <c r="T19">
        <v>640</v>
      </c>
      <c r="U19">
        <v>570</v>
      </c>
      <c r="V19">
        <v>500</v>
      </c>
      <c r="W19">
        <v>490</v>
      </c>
      <c r="X19">
        <v>480</v>
      </c>
      <c r="Y19">
        <v>2</v>
      </c>
    </row>
    <row r="20" spans="1:25" ht="12">
      <c r="A20">
        <v>670</v>
      </c>
      <c r="B20">
        <v>760</v>
      </c>
      <c r="C20">
        <v>820</v>
      </c>
      <c r="D20">
        <v>870</v>
      </c>
      <c r="E20">
        <v>890</v>
      </c>
      <c r="F20">
        <v>920</v>
      </c>
      <c r="G20">
        <v>950</v>
      </c>
      <c r="H20">
        <v>960</v>
      </c>
      <c r="I20">
        <v>970</v>
      </c>
      <c r="J20">
        <v>980</v>
      </c>
      <c r="K20">
        <v>960</v>
      </c>
      <c r="L20">
        <v>950</v>
      </c>
      <c r="M20">
        <v>940</v>
      </c>
      <c r="N20">
        <v>890</v>
      </c>
      <c r="O20">
        <v>880</v>
      </c>
      <c r="P20">
        <v>820</v>
      </c>
      <c r="Q20">
        <v>750</v>
      </c>
      <c r="R20">
        <v>740</v>
      </c>
      <c r="S20">
        <v>730</v>
      </c>
      <c r="T20">
        <v>690</v>
      </c>
      <c r="U20">
        <v>620</v>
      </c>
      <c r="V20">
        <v>560</v>
      </c>
      <c r="W20">
        <v>550</v>
      </c>
      <c r="X20">
        <v>540</v>
      </c>
      <c r="Y20">
        <v>3</v>
      </c>
    </row>
    <row r="21" spans="1:25" ht="12">
      <c r="A21">
        <v>720</v>
      </c>
      <c r="B21">
        <v>800</v>
      </c>
      <c r="C21">
        <v>860</v>
      </c>
      <c r="D21">
        <v>910</v>
      </c>
      <c r="E21">
        <v>940</v>
      </c>
      <c r="F21">
        <v>970</v>
      </c>
      <c r="G21">
        <v>1000</v>
      </c>
      <c r="H21">
        <v>1000</v>
      </c>
      <c r="I21">
        <v>1010</v>
      </c>
      <c r="J21">
        <v>1020</v>
      </c>
      <c r="K21">
        <v>1000</v>
      </c>
      <c r="L21">
        <v>990</v>
      </c>
      <c r="M21">
        <v>980</v>
      </c>
      <c r="N21">
        <v>940</v>
      </c>
      <c r="O21">
        <v>930</v>
      </c>
      <c r="P21">
        <v>870</v>
      </c>
      <c r="Q21">
        <v>810</v>
      </c>
      <c r="R21">
        <v>790</v>
      </c>
      <c r="S21">
        <v>780</v>
      </c>
      <c r="T21">
        <v>740</v>
      </c>
      <c r="U21">
        <v>670</v>
      </c>
      <c r="V21">
        <v>610</v>
      </c>
      <c r="W21">
        <v>600</v>
      </c>
      <c r="X21">
        <v>590</v>
      </c>
      <c r="Y21">
        <v>4</v>
      </c>
    </row>
    <row r="22" spans="1:25" ht="12">
      <c r="A22">
        <v>760</v>
      </c>
      <c r="B22">
        <v>840</v>
      </c>
      <c r="C22">
        <v>900</v>
      </c>
      <c r="D22">
        <v>950</v>
      </c>
      <c r="E22">
        <v>980</v>
      </c>
      <c r="F22">
        <v>1010</v>
      </c>
      <c r="G22">
        <v>1040</v>
      </c>
      <c r="H22">
        <v>1050</v>
      </c>
      <c r="I22">
        <v>1060</v>
      </c>
      <c r="J22">
        <v>1070</v>
      </c>
      <c r="K22">
        <v>1040</v>
      </c>
      <c r="L22">
        <v>1030</v>
      </c>
      <c r="M22">
        <v>1020</v>
      </c>
      <c r="N22">
        <v>980</v>
      </c>
      <c r="O22">
        <v>970</v>
      </c>
      <c r="P22">
        <v>920</v>
      </c>
      <c r="Q22">
        <v>860</v>
      </c>
      <c r="R22">
        <v>850</v>
      </c>
      <c r="S22">
        <v>830</v>
      </c>
      <c r="T22">
        <v>790</v>
      </c>
      <c r="U22">
        <v>730</v>
      </c>
      <c r="V22">
        <v>660</v>
      </c>
      <c r="W22">
        <v>650</v>
      </c>
      <c r="X22">
        <v>640</v>
      </c>
      <c r="Y22">
        <v>5</v>
      </c>
    </row>
    <row r="23" spans="1:25" ht="12">
      <c r="A23">
        <v>800</v>
      </c>
      <c r="B23">
        <v>890</v>
      </c>
      <c r="C23">
        <v>950</v>
      </c>
      <c r="D23">
        <v>1000</v>
      </c>
      <c r="E23">
        <v>1020</v>
      </c>
      <c r="F23">
        <v>1060</v>
      </c>
      <c r="G23">
        <v>1080</v>
      </c>
      <c r="H23">
        <v>1090</v>
      </c>
      <c r="I23">
        <v>1100</v>
      </c>
      <c r="J23">
        <v>1110</v>
      </c>
      <c r="K23">
        <v>1080</v>
      </c>
      <c r="L23">
        <v>1070</v>
      </c>
      <c r="M23">
        <v>1060</v>
      </c>
      <c r="N23">
        <v>1030</v>
      </c>
      <c r="O23">
        <v>1020</v>
      </c>
      <c r="P23">
        <v>970</v>
      </c>
      <c r="Q23">
        <v>920</v>
      </c>
      <c r="R23">
        <v>900</v>
      </c>
      <c r="S23">
        <v>880</v>
      </c>
      <c r="T23">
        <v>840</v>
      </c>
      <c r="U23">
        <v>780</v>
      </c>
      <c r="V23">
        <v>720</v>
      </c>
      <c r="W23">
        <v>690</v>
      </c>
      <c r="X23">
        <v>680</v>
      </c>
      <c r="Y23">
        <v>6</v>
      </c>
    </row>
    <row r="24" spans="1:25" ht="12">
      <c r="A24">
        <v>850</v>
      </c>
      <c r="B24">
        <v>930</v>
      </c>
      <c r="C24">
        <v>990</v>
      </c>
      <c r="D24">
        <v>1040</v>
      </c>
      <c r="E24">
        <v>1070</v>
      </c>
      <c r="F24">
        <v>1100</v>
      </c>
      <c r="G24">
        <v>1120</v>
      </c>
      <c r="H24">
        <v>1140</v>
      </c>
      <c r="I24">
        <v>1150</v>
      </c>
      <c r="J24">
        <v>1160</v>
      </c>
      <c r="K24">
        <v>1120</v>
      </c>
      <c r="L24">
        <v>1110</v>
      </c>
      <c r="M24">
        <v>1100</v>
      </c>
      <c r="N24">
        <v>1080</v>
      </c>
      <c r="O24">
        <v>1070</v>
      </c>
      <c r="P24">
        <v>1030</v>
      </c>
      <c r="Q24">
        <v>970</v>
      </c>
      <c r="R24">
        <v>950</v>
      </c>
      <c r="S24">
        <v>930</v>
      </c>
      <c r="T24">
        <v>890</v>
      </c>
      <c r="U24">
        <v>830</v>
      </c>
      <c r="V24">
        <v>770</v>
      </c>
      <c r="W24">
        <v>730</v>
      </c>
      <c r="X24">
        <v>720</v>
      </c>
      <c r="Y24">
        <v>7</v>
      </c>
    </row>
    <row r="25" spans="1:25" ht="12">
      <c r="A25">
        <v>890</v>
      </c>
      <c r="B25">
        <v>970</v>
      </c>
      <c r="C25">
        <v>1040</v>
      </c>
      <c r="D25">
        <v>1080</v>
      </c>
      <c r="E25">
        <v>1110</v>
      </c>
      <c r="F25">
        <v>1140</v>
      </c>
      <c r="G25">
        <v>1160</v>
      </c>
      <c r="H25">
        <v>1190</v>
      </c>
      <c r="I25">
        <v>1200</v>
      </c>
      <c r="J25">
        <v>1210</v>
      </c>
      <c r="K25">
        <v>1170</v>
      </c>
      <c r="L25">
        <v>1150</v>
      </c>
      <c r="M25">
        <v>1140</v>
      </c>
      <c r="N25">
        <v>1120</v>
      </c>
      <c r="O25">
        <v>1110</v>
      </c>
      <c r="P25">
        <v>1080</v>
      </c>
      <c r="Q25">
        <v>1030</v>
      </c>
      <c r="R25">
        <v>1000</v>
      </c>
      <c r="S25">
        <v>970</v>
      </c>
      <c r="T25">
        <v>940</v>
      </c>
      <c r="U25">
        <v>880</v>
      </c>
      <c r="V25">
        <v>820</v>
      </c>
      <c r="W25">
        <v>770</v>
      </c>
      <c r="X25">
        <v>740</v>
      </c>
      <c r="Y25">
        <v>8</v>
      </c>
    </row>
    <row r="26" spans="1:25" ht="12">
      <c r="A26">
        <v>940</v>
      </c>
      <c r="B26">
        <v>1010</v>
      </c>
      <c r="C26">
        <v>1080</v>
      </c>
      <c r="D26">
        <v>1120</v>
      </c>
      <c r="E26">
        <v>1160</v>
      </c>
      <c r="F26">
        <v>1190</v>
      </c>
      <c r="G26">
        <v>1210</v>
      </c>
      <c r="H26">
        <v>1230</v>
      </c>
      <c r="I26">
        <v>1240</v>
      </c>
      <c r="J26">
        <v>1250</v>
      </c>
      <c r="K26">
        <v>1220</v>
      </c>
      <c r="L26">
        <v>1190</v>
      </c>
      <c r="M26">
        <v>1180</v>
      </c>
      <c r="N26">
        <v>1170</v>
      </c>
      <c r="O26">
        <v>1160</v>
      </c>
      <c r="P26">
        <v>1130</v>
      </c>
      <c r="Q26">
        <v>1080</v>
      </c>
      <c r="R26">
        <v>1050</v>
      </c>
      <c r="S26">
        <v>1020</v>
      </c>
      <c r="T26">
        <v>980</v>
      </c>
      <c r="U26">
        <v>930</v>
      </c>
      <c r="V26">
        <v>880</v>
      </c>
      <c r="W26">
        <v>810</v>
      </c>
      <c r="X26">
        <v>780</v>
      </c>
      <c r="Y26">
        <v>9</v>
      </c>
    </row>
    <row r="27" spans="1:25" ht="12">
      <c r="A27">
        <v>980</v>
      </c>
      <c r="B27">
        <v>1060</v>
      </c>
      <c r="C27">
        <v>1120</v>
      </c>
      <c r="D27">
        <v>1170</v>
      </c>
      <c r="E27">
        <v>1200</v>
      </c>
      <c r="F27">
        <v>1230</v>
      </c>
      <c r="G27">
        <v>1250</v>
      </c>
      <c r="H27">
        <v>1280</v>
      </c>
      <c r="I27">
        <v>1290</v>
      </c>
      <c r="J27">
        <v>1300</v>
      </c>
      <c r="K27">
        <v>1260</v>
      </c>
      <c r="L27">
        <v>1230</v>
      </c>
      <c r="M27">
        <v>1220</v>
      </c>
      <c r="N27">
        <v>1210</v>
      </c>
      <c r="O27">
        <v>1200</v>
      </c>
      <c r="P27">
        <v>1180</v>
      </c>
      <c r="Q27">
        <v>1140</v>
      </c>
      <c r="R27">
        <v>1110</v>
      </c>
      <c r="S27">
        <v>1070</v>
      </c>
      <c r="T27">
        <v>1030</v>
      </c>
      <c r="U27">
        <v>980</v>
      </c>
      <c r="V27">
        <v>930</v>
      </c>
      <c r="W27">
        <v>850</v>
      </c>
      <c r="X27">
        <v>810</v>
      </c>
      <c r="Y27">
        <v>10</v>
      </c>
    </row>
  </sheetData>
  <sheetProtection sheet="1" objects="1" scenarios="1"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運適集計表　改良版その３</dc:title>
  <dc:subject/>
  <dc:creator>大沼良介</dc:creator>
  <cp:keywords/>
  <dc:description>第９回スポーツ少年団指導者全国研究大会（2003/06/29)で配布されたものを改良　幼少年・壮年の４種目判定が可能　入力できる部分を制限</dc:description>
  <cp:lastModifiedBy>owner</cp:lastModifiedBy>
  <cp:lastPrinted>2013-07-08T04:39:55Z</cp:lastPrinted>
  <dcterms:created xsi:type="dcterms:W3CDTF">1999-03-25T03:17:19Z</dcterms:created>
  <dcterms:modified xsi:type="dcterms:W3CDTF">2019-04-10T00:08:50Z</dcterms:modified>
  <cp:category/>
  <cp:version/>
  <cp:contentType/>
  <cp:contentStatus/>
</cp:coreProperties>
</file>